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 yWindow="1125" windowWidth="9540" windowHeight="5040" tabRatio="949" activeTab="0"/>
  </bookViews>
  <sheets>
    <sheet name="2ndQtr2003" sheetId="1" r:id="rId1"/>
  </sheets>
  <definedNames>
    <definedName name="A">#REF!</definedName>
    <definedName name="AA">#REF!</definedName>
    <definedName name="AB">#REF!</definedName>
    <definedName name="B">#REF!</definedName>
    <definedName name="BB">#REF!</definedName>
    <definedName name="C_">#REF!</definedName>
    <definedName name="CB">#REF!</definedName>
    <definedName name="CC">#REF!</definedName>
    <definedName name="D">#REF!</definedName>
    <definedName name="DB">#REF!</definedName>
    <definedName name="DD">#REF!</definedName>
    <definedName name="E">#REF!</definedName>
    <definedName name="EB">#REF!</definedName>
    <definedName name="EE">#REF!</definedName>
    <definedName name="F">#REF!</definedName>
    <definedName name="FB">#REF!</definedName>
    <definedName name="FF">#REF!</definedName>
    <definedName name="G">#REF!</definedName>
    <definedName name="GB">#REF!</definedName>
    <definedName name="GG">#REF!</definedName>
    <definedName name="I">#REF!</definedName>
    <definedName name="J">#REF!</definedName>
    <definedName name="K">#REF!</definedName>
    <definedName name="KB">#REF!</definedName>
    <definedName name="KKK">#REF!</definedName>
    <definedName name="L">#REF!</definedName>
    <definedName name="M">#REF!</definedName>
    <definedName name="M_A_">#REF!</definedName>
    <definedName name="M_B_">#REF!</definedName>
    <definedName name="N_A_">#REF!</definedName>
    <definedName name="N_B_">#REF!</definedName>
    <definedName name="P">#REF!</definedName>
    <definedName name="Q">#REF!</definedName>
    <definedName name="R_">#REF!</definedName>
    <definedName name="S">#REF!</definedName>
    <definedName name="SR">#REF!</definedName>
    <definedName name="SRF">#REF!</definedName>
    <definedName name="SRFB">#REF!</definedName>
    <definedName name="T">#REF!</definedName>
    <definedName name="TB">#REF!</definedName>
  </definedNames>
  <calcPr fullCalcOnLoad="1"/>
</workbook>
</file>

<file path=xl/sharedStrings.xml><?xml version="1.0" encoding="utf-8"?>
<sst xmlns="http://schemas.openxmlformats.org/spreadsheetml/2006/main" count="272" uniqueCount="197">
  <si>
    <t>JOHAN HOLDINGS BERHAD</t>
  </si>
  <si>
    <t>RM'000</t>
  </si>
  <si>
    <t>CURRENT</t>
  </si>
  <si>
    <t>Fixed Assets</t>
  </si>
  <si>
    <t>Current Assets</t>
  </si>
  <si>
    <t>Stocks</t>
  </si>
  <si>
    <t>Current Liabilities</t>
  </si>
  <si>
    <t>Taxation</t>
  </si>
  <si>
    <t>Goodwill on Consolidation</t>
  </si>
  <si>
    <t>Future Tax Benefits</t>
  </si>
  <si>
    <t>Share Capital</t>
  </si>
  <si>
    <t>Exchange Reserve</t>
  </si>
  <si>
    <t>Minority Interest</t>
  </si>
  <si>
    <t>Turnover</t>
  </si>
  <si>
    <t>Share Premium</t>
  </si>
  <si>
    <t>Short Term Borrowings</t>
  </si>
  <si>
    <t>Long Term Borrowings</t>
  </si>
  <si>
    <t>CONSOLIDATED BALANCE SHEET</t>
  </si>
  <si>
    <t xml:space="preserve">AS AT </t>
  </si>
  <si>
    <t>AS AT</t>
  </si>
  <si>
    <t>END OF</t>
  </si>
  <si>
    <t>PRECEDING</t>
  </si>
  <si>
    <t xml:space="preserve">CURRENT </t>
  </si>
  <si>
    <t>FINANCIAL</t>
  </si>
  <si>
    <t>QUARTER</t>
  </si>
  <si>
    <t>YEAR END</t>
  </si>
  <si>
    <t>Investment in Associated Companies</t>
  </si>
  <si>
    <t>Long Term Investments</t>
  </si>
  <si>
    <t>Land and Development Expenditure</t>
  </si>
  <si>
    <t>Trade Debtors</t>
  </si>
  <si>
    <t>Other Debtors</t>
  </si>
  <si>
    <t>Cash and Bank Balances</t>
  </si>
  <si>
    <t>Trade Creditors</t>
  </si>
  <si>
    <t>Other Creditors</t>
  </si>
  <si>
    <t>Provision for Taxation</t>
  </si>
  <si>
    <t>Shareholders' Funds</t>
  </si>
  <si>
    <t>Reserves</t>
  </si>
  <si>
    <t>Other Long Term Liabilities</t>
  </si>
  <si>
    <t>Net tangible assets per share (sen)</t>
  </si>
  <si>
    <t>CONSOLIDATED INCOME STATEMENT</t>
  </si>
  <si>
    <t>INDIVIDUAL QUARTER</t>
  </si>
  <si>
    <t>CUMULATIVE QUARTER</t>
  </si>
  <si>
    <t>YEAR</t>
  </si>
  <si>
    <t>CORRESPONDING</t>
  </si>
  <si>
    <t>TO DATE</t>
  </si>
  <si>
    <t>PERIOD</t>
  </si>
  <si>
    <t>(a)</t>
  </si>
  <si>
    <t>(b)</t>
  </si>
  <si>
    <t>Investment income</t>
  </si>
  <si>
    <t>(c)</t>
  </si>
  <si>
    <t>Other income including interest income</t>
  </si>
  <si>
    <t>Operating profit/(loss) before interest on</t>
  </si>
  <si>
    <t>borrowings, depreciation and amortisation,</t>
  </si>
  <si>
    <t xml:space="preserve">exceptional items, income tax, minority </t>
  </si>
  <si>
    <t>interests and extraordinary items</t>
  </si>
  <si>
    <t>Interest on borrowings</t>
  </si>
  <si>
    <t>[c]</t>
  </si>
  <si>
    <t>Depreciation and amortisation</t>
  </si>
  <si>
    <t>(d)</t>
  </si>
  <si>
    <t>Exceptional items</t>
  </si>
  <si>
    <t>(e)</t>
  </si>
  <si>
    <t>Operating profit/(loss) after interest on</t>
  </si>
  <si>
    <t xml:space="preserve">and exceptional items but before income </t>
  </si>
  <si>
    <t>tax, minority interest and extraordinary items</t>
  </si>
  <si>
    <t>(f)</t>
  </si>
  <si>
    <t xml:space="preserve">Share in the results of associated </t>
  </si>
  <si>
    <t>companies</t>
  </si>
  <si>
    <t>(g)</t>
  </si>
  <si>
    <t xml:space="preserve">Profit/(loss) before taxation, minority </t>
  </si>
  <si>
    <t>(h)</t>
  </si>
  <si>
    <t>(i)</t>
  </si>
  <si>
    <t>Profit/(loss) after taxation before</t>
  </si>
  <si>
    <t>deducting minority interest</t>
  </si>
  <si>
    <t>(ii)</t>
  </si>
  <si>
    <t>Less minority interest</t>
  </si>
  <si>
    <t>(j)</t>
  </si>
  <si>
    <t>Profit/(loss) after taxation attributable to</t>
  </si>
  <si>
    <t>members of the company</t>
  </si>
  <si>
    <t>(k)</t>
  </si>
  <si>
    <t>Extraordinary items</t>
  </si>
  <si>
    <t>(iii)</t>
  </si>
  <si>
    <t>Extraordinary items attributable to</t>
  </si>
  <si>
    <t>(l)</t>
  </si>
  <si>
    <t>Profit/(loss) after taxation and extraordinary</t>
  </si>
  <si>
    <t xml:space="preserve">items attributable to members of the </t>
  </si>
  <si>
    <t>company</t>
  </si>
  <si>
    <t>dividends, if any: -</t>
  </si>
  <si>
    <t xml:space="preserve">after deducting any provision for preference </t>
  </si>
  <si>
    <t>Earning/(loss) per share based on 2(j) above</t>
  </si>
  <si>
    <t>Basic Loss Per Share (sen)</t>
  </si>
  <si>
    <t>Capital and Revaluation Reserves</t>
  </si>
  <si>
    <t>Profit and Loss Account</t>
  </si>
  <si>
    <t>(The figures have not been audited)</t>
  </si>
  <si>
    <t>Net Current Liabilities</t>
  </si>
  <si>
    <t>31.01.2002</t>
  </si>
  <si>
    <t>Short Term Investments</t>
  </si>
  <si>
    <t>1</t>
  </si>
  <si>
    <t>ACCOUNTING POLICIES</t>
  </si>
  <si>
    <t>2</t>
  </si>
  <si>
    <t>EXCEPTIONAL ITEMS</t>
  </si>
  <si>
    <t>EXTRAORDINARY ITEMS</t>
  </si>
  <si>
    <t>TAXATION</t>
  </si>
  <si>
    <t>PRE-ACQUISITION PROFITS</t>
  </si>
  <si>
    <t>PURCHASE / DISPOSAL OF QUOTED SECURITIES</t>
  </si>
  <si>
    <t>SALE OF INVESTMENT AND PROPERTIES</t>
  </si>
  <si>
    <t>CHANGES IN THE COMPOSITION OF THE GROUP</t>
  </si>
  <si>
    <t>CORPORATE PROPOSALS</t>
  </si>
  <si>
    <t>a)</t>
  </si>
  <si>
    <t>b)</t>
  </si>
  <si>
    <t>3</t>
  </si>
  <si>
    <t>4</t>
  </si>
  <si>
    <t>5</t>
  </si>
  <si>
    <t>6</t>
  </si>
  <si>
    <t>7</t>
  </si>
  <si>
    <t>8</t>
  </si>
  <si>
    <t>9</t>
  </si>
  <si>
    <t>SEASONAL OR CYCLICAL FACTORS</t>
  </si>
  <si>
    <t>ISSUE OF EQUITY SHARES</t>
  </si>
  <si>
    <t>GROUP BORROWINGS</t>
  </si>
  <si>
    <t>CONTINGENT LIABILITIES</t>
  </si>
  <si>
    <t>OFF BALANCE SHEET RISK FINANCIAL INSTRUMENTS</t>
  </si>
  <si>
    <t>MATERIAL LITIGATION</t>
  </si>
  <si>
    <t>SEGMENTAL REPORTING</t>
  </si>
  <si>
    <t>MATERIAL CHANGES IN QUARTERLY RESULTS</t>
  </si>
  <si>
    <t>REVIEW OF RESULTS</t>
  </si>
  <si>
    <t>CURRENT YEAR PROSPECTS</t>
  </si>
  <si>
    <t>VARIANCE FROM FORECAST PROFIT AND PROFIT GUARANTEE</t>
  </si>
  <si>
    <t>10</t>
  </si>
  <si>
    <t>11</t>
  </si>
  <si>
    <t>12</t>
  </si>
  <si>
    <t>13</t>
  </si>
  <si>
    <t>14</t>
  </si>
  <si>
    <t>15</t>
  </si>
  <si>
    <t>16</t>
  </si>
  <si>
    <t>17</t>
  </si>
  <si>
    <t>18</t>
  </si>
  <si>
    <t>19</t>
  </si>
  <si>
    <t>20</t>
  </si>
  <si>
    <t>Total purchase</t>
  </si>
  <si>
    <t>Total disposal</t>
  </si>
  <si>
    <t>Total Profit/(Loss) on Disposal</t>
  </si>
  <si>
    <t>At cost</t>
  </si>
  <si>
    <t>At book value</t>
  </si>
  <si>
    <t>At market value</t>
  </si>
  <si>
    <t>i)</t>
  </si>
  <si>
    <t>Short term borrowings</t>
  </si>
  <si>
    <t>Secured</t>
  </si>
  <si>
    <t>-   Bank loans and overdrafts</t>
  </si>
  <si>
    <t>-   Revolving credits</t>
  </si>
  <si>
    <t>ii)</t>
  </si>
  <si>
    <t>Unsecured</t>
  </si>
  <si>
    <t>iii)</t>
  </si>
  <si>
    <t>Current portion of long term loans</t>
  </si>
  <si>
    <t>Total short term borrowings</t>
  </si>
  <si>
    <t>Long term borrowings (term loans)</t>
  </si>
  <si>
    <t>The bank borowings denominated in foreign currencies are as follows: -</t>
  </si>
  <si>
    <t>Denominated in Singapore Dollar (S$'000)</t>
  </si>
  <si>
    <t>Denominated in U.S Dollar (US$'000)</t>
  </si>
  <si>
    <t>Denominated in British Sterling Pound (£'000)</t>
  </si>
  <si>
    <t>Denominated in Australia Dollar (A$'000)</t>
  </si>
  <si>
    <t>The Group is involved in the following material litigation: -</t>
  </si>
  <si>
    <t>Total</t>
  </si>
  <si>
    <t>Assets</t>
  </si>
  <si>
    <t>Employed</t>
  </si>
  <si>
    <t>Profit/</t>
  </si>
  <si>
    <t>(Loss)</t>
  </si>
  <si>
    <t>Before</t>
  </si>
  <si>
    <t>Engineering and building materials</t>
  </si>
  <si>
    <t>General trading</t>
  </si>
  <si>
    <t>Hospitality</t>
  </si>
  <si>
    <t>Property</t>
  </si>
  <si>
    <t>Investment holdings and secretarial services</t>
  </si>
  <si>
    <t>Central and regional management costs and</t>
  </si>
  <si>
    <t xml:space="preserve">   net interest charges</t>
  </si>
  <si>
    <t>Analysis by Activities</t>
  </si>
  <si>
    <t>Analysis by Geographical Region</t>
  </si>
  <si>
    <t>Malaysia</t>
  </si>
  <si>
    <t>Europe</t>
  </si>
  <si>
    <t>Singapore</t>
  </si>
  <si>
    <t>Hong Kong</t>
  </si>
  <si>
    <t>Australia</t>
  </si>
  <si>
    <t>21</t>
  </si>
  <si>
    <t>DIVIDEND</t>
  </si>
  <si>
    <t>BY ORDER OF THE BOARD</t>
  </si>
  <si>
    <t>Group Secretary</t>
  </si>
  <si>
    <t>Kuala Lumpur</t>
  </si>
  <si>
    <t>CONSOLIDATED INCOME STATEMENT (Cont'd)</t>
  </si>
  <si>
    <t>Quarterly Report For The 2nd Financial Quarter Ended 31 July 2002</t>
  </si>
  <si>
    <t>31.07.02</t>
  </si>
  <si>
    <t>Quarterly Report on Consolidated Results For The Financial Quarter Ended 31 July 2002</t>
  </si>
  <si>
    <t>31.07.2002</t>
  </si>
  <si>
    <t>31.07.2001</t>
  </si>
  <si>
    <t>NOTES TO QUARTERLY REPORT - 31 JULY 2002</t>
  </si>
  <si>
    <t>NOTES TO QUARTERLY REPORT - 31 JULY 2002 (Cont'd)</t>
  </si>
  <si>
    <t>PURCHASE / DISPOSAL OF QUOTED SECURITIES (Cont'd)</t>
  </si>
  <si>
    <t>Teh Yong Fah</t>
  </si>
  <si>
    <t>25 September 2002</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</si>
</sst>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dd\-mmm\-yy_)"/>
    <numFmt numFmtId="171" formatCode="#,##0.0000_);\(#,##0.0000\)"/>
    <numFmt numFmtId="172" formatCode="hh:mm:ss\ AM/PM_)"/>
    <numFmt numFmtId="173" formatCode="#,##0.000000000_);\(#,##0.000000000\)"/>
    <numFmt numFmtId="174" formatCode="#,##0.0_);[Red]\(#,##0.0\)"/>
    <numFmt numFmtId="175" formatCode="#,##0.000_);[Red]\(#,##0.000\)"/>
    <numFmt numFmtId="176" formatCode="#,##0.0000_);[Red]\(#,##0.0000\)"/>
    <numFmt numFmtId="177" formatCode="0.0%"/>
    <numFmt numFmtId="178" formatCode="#,##0.00000_);[Red]\(#,##0.00000\)"/>
    <numFmt numFmtId="179" formatCode="#,##0.000000_);[Red]\(#,##0.000000\)"/>
    <numFmt numFmtId="180" formatCode="#,##0.0000000_);[Red]\(#,##0.0000000\)"/>
    <numFmt numFmtId="181" formatCode="#,##0.00000000_);[Red]\(#,##0.00000000\)"/>
    <numFmt numFmtId="182" formatCode="_(* #,##0.0_);_(* \(#,##0.0\);_(* &quot;-&quot;??_);_(@_)"/>
    <numFmt numFmtId="183" formatCode="_(* #,##0_);_(* \(#,##0\);_(* &quot;-&quot;??_);_(@_)"/>
    <numFmt numFmtId="184" formatCode="mm/dd/yy_)"/>
    <numFmt numFmtId="185" formatCode="#,##0.0_);\(#,##0.0\)"/>
    <numFmt numFmtId="186" formatCode="_(* #,##0.000_);_(* \(#,##0.000\);_(* &quot;-&quot;??_);_(@_)"/>
    <numFmt numFmtId="187" formatCode="0.0000000"/>
    <numFmt numFmtId="188" formatCode="0.000000"/>
    <numFmt numFmtId="189" formatCode="#,##0.000000000_);[Red]\(#,##0.000000000\)"/>
    <numFmt numFmtId="190" formatCode="_(* #,##0.0000_);_(* \(#,##0.0000\);_(* &quot;-&quot;??_);_(@_)"/>
    <numFmt numFmtId="191" formatCode="_(* #,##0.00000_);_(* \(#,##0.00000\);_(* &quot;-&quot;??_);_(@_)"/>
    <numFmt numFmtId="192" formatCode="_(* #,##0.000000_);_(* \(#,##0.000000\);_(* &quot;-&quot;??_);_(@_)"/>
    <numFmt numFmtId="193" formatCode="_(* #,##0.0000000_);_(* \(#,##0.0000000\);_(* &quot;-&quot;??_);_(@_)"/>
    <numFmt numFmtId="194" formatCode="_(* #,##0.00000000_);_(* \(#,##0.00000000\);_(* &quot;-&quot;??_);_(@_)"/>
    <numFmt numFmtId="195" formatCode="_(* #,##0.000000000_);_(* \(#,##0.000000000\);_(* &quot;-&quot;??_);_(@_)"/>
    <numFmt numFmtId="196" formatCode="_(* #,##0.0000000000_);_(* \(#,##0.0000000000\);_(* &quot;-&quot;??_);_(@_)"/>
    <numFmt numFmtId="197" formatCode="0.0"/>
    <numFmt numFmtId="198" formatCode="_(* #,##0.0_);_(* \(#,##0.0\);_(* &quot;-&quot;?_);_(@_)"/>
    <numFmt numFmtId="199" formatCode="dd\-mmm\-yy"/>
  </numFmts>
  <fonts count="12">
    <font>
      <sz val="10"/>
      <name val="Arial"/>
      <family val="0"/>
    </font>
    <font>
      <b/>
      <sz val="10"/>
      <name val="Arial"/>
      <family val="0"/>
    </font>
    <font>
      <i/>
      <sz val="10"/>
      <name val="Arial"/>
      <family val="0"/>
    </font>
    <font>
      <b/>
      <i/>
      <sz val="10"/>
      <name val="Arial"/>
      <family val="0"/>
    </font>
    <font>
      <sz val="10"/>
      <name val="Times New Roman"/>
      <family val="1"/>
    </font>
    <font>
      <sz val="11"/>
      <name val="Times New Roman"/>
      <family val="1"/>
    </font>
    <font>
      <b/>
      <sz val="10"/>
      <name val="Times New Roman"/>
      <family val="1"/>
    </font>
    <font>
      <b/>
      <sz val="11"/>
      <name val="Times New Roman"/>
      <family val="1"/>
    </font>
    <font>
      <b/>
      <sz val="12"/>
      <name val="Times New Roman"/>
      <family val="1"/>
    </font>
    <font>
      <sz val="12"/>
      <name val="Times New Roman"/>
      <family val="1"/>
    </font>
    <font>
      <sz val="13"/>
      <name val="Times New Roman"/>
      <family val="1"/>
    </font>
    <font>
      <b/>
      <sz val="13"/>
      <name val="Times New Roman"/>
      <family val="1"/>
    </font>
  </fonts>
  <fills count="2">
    <fill>
      <patternFill/>
    </fill>
    <fill>
      <patternFill patternType="gray125"/>
    </fill>
  </fills>
  <borders count="13">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6" fillId="0" borderId="0" xfId="0" applyFont="1" applyAlignment="1">
      <alignment/>
    </xf>
    <xf numFmtId="0" fontId="4" fillId="0" borderId="0" xfId="0" applyFont="1" applyAlignment="1">
      <alignment/>
    </xf>
    <xf numFmtId="0" fontId="6" fillId="0" borderId="0" xfId="0" applyFont="1" applyAlignment="1">
      <alignment horizontal="center"/>
    </xf>
    <xf numFmtId="0" fontId="5" fillId="0" borderId="0" xfId="0" applyFont="1" applyAlignment="1">
      <alignment/>
    </xf>
    <xf numFmtId="0" fontId="7" fillId="0" borderId="0" xfId="0" applyFont="1" applyAlignment="1">
      <alignment horizontal="center"/>
    </xf>
    <xf numFmtId="183" fontId="7" fillId="0" borderId="0" xfId="15" applyNumberFormat="1" applyFont="1" applyAlignment="1">
      <alignment horizontal="center"/>
    </xf>
    <xf numFmtId="0" fontId="8" fillId="0" borderId="0" xfId="0" applyFont="1" applyAlignment="1">
      <alignment/>
    </xf>
    <xf numFmtId="0" fontId="9" fillId="0" borderId="0" xfId="0" applyFont="1" applyAlignment="1">
      <alignment/>
    </xf>
    <xf numFmtId="183" fontId="9" fillId="0" borderId="0" xfId="15" applyNumberFormat="1" applyFont="1" applyAlignment="1">
      <alignment/>
    </xf>
    <xf numFmtId="22" fontId="9" fillId="0" borderId="0" xfId="0" applyNumberFormat="1" applyFont="1" applyAlignment="1">
      <alignment horizontal="left"/>
    </xf>
    <xf numFmtId="0" fontId="8" fillId="0" borderId="0" xfId="0" applyFont="1" applyAlignment="1">
      <alignment horizontal="center"/>
    </xf>
    <xf numFmtId="183" fontId="9" fillId="0" borderId="1" xfId="15" applyNumberFormat="1" applyFont="1" applyBorder="1" applyAlignment="1">
      <alignment/>
    </xf>
    <xf numFmtId="183" fontId="9" fillId="0" borderId="2" xfId="15" applyNumberFormat="1" applyFont="1" applyBorder="1" applyAlignment="1">
      <alignment/>
    </xf>
    <xf numFmtId="38" fontId="9" fillId="0" borderId="2" xfId="15" applyNumberFormat="1" applyFont="1" applyBorder="1" applyAlignment="1">
      <alignment/>
    </xf>
    <xf numFmtId="183" fontId="9" fillId="0" borderId="3" xfId="15" applyNumberFormat="1" applyFont="1" applyBorder="1" applyAlignment="1">
      <alignment/>
    </xf>
    <xf numFmtId="183" fontId="9" fillId="0" borderId="0" xfId="15" applyNumberFormat="1" applyFont="1" applyBorder="1" applyAlignment="1">
      <alignment/>
    </xf>
    <xf numFmtId="183" fontId="8" fillId="0" borderId="0" xfId="15" applyNumberFormat="1" applyFont="1" applyBorder="1" applyAlignment="1">
      <alignment/>
    </xf>
    <xf numFmtId="183" fontId="8" fillId="0" borderId="4" xfId="15" applyNumberFormat="1" applyFont="1" applyBorder="1" applyAlignment="1">
      <alignment/>
    </xf>
    <xf numFmtId="183" fontId="9" fillId="0" borderId="5" xfId="15" applyNumberFormat="1" applyFont="1" applyBorder="1" applyAlignment="1">
      <alignment/>
    </xf>
    <xf numFmtId="183" fontId="8" fillId="0" borderId="6" xfId="15" applyNumberFormat="1" applyFont="1" applyBorder="1" applyAlignment="1">
      <alignment/>
    </xf>
    <xf numFmtId="0" fontId="8" fillId="0" borderId="0" xfId="0" applyFont="1" applyBorder="1" applyAlignment="1">
      <alignment horizontal="center"/>
    </xf>
    <xf numFmtId="183" fontId="9" fillId="0" borderId="6" xfId="15" applyNumberFormat="1" applyFont="1" applyBorder="1" applyAlignment="1">
      <alignment/>
    </xf>
    <xf numFmtId="183" fontId="9" fillId="0" borderId="7" xfId="15" applyNumberFormat="1" applyFont="1" applyBorder="1" applyAlignment="1">
      <alignment/>
    </xf>
    <xf numFmtId="43" fontId="9" fillId="0" borderId="6" xfId="15" applyFont="1" applyBorder="1" applyAlignment="1">
      <alignment/>
    </xf>
    <xf numFmtId="0" fontId="8" fillId="0" borderId="0" xfId="0" applyFont="1" applyAlignment="1" quotePrefix="1">
      <alignment/>
    </xf>
    <xf numFmtId="0" fontId="9" fillId="0" borderId="0" xfId="0" applyFont="1" applyAlignment="1" quotePrefix="1">
      <alignment/>
    </xf>
    <xf numFmtId="183" fontId="9" fillId="0" borderId="8" xfId="15" applyNumberFormat="1" applyFont="1" applyBorder="1" applyAlignment="1">
      <alignment/>
    </xf>
    <xf numFmtId="183" fontId="9" fillId="0" borderId="9" xfId="15" applyNumberFormat="1" applyFont="1" applyBorder="1" applyAlignment="1">
      <alignment/>
    </xf>
    <xf numFmtId="183" fontId="9" fillId="0" borderId="4" xfId="15" applyNumberFormat="1" applyFont="1" applyBorder="1" applyAlignment="1">
      <alignment/>
    </xf>
    <xf numFmtId="15" fontId="8" fillId="0" borderId="0" xfId="0" applyNumberFormat="1" applyFont="1" applyAlignment="1" quotePrefix="1">
      <alignment/>
    </xf>
    <xf numFmtId="0" fontId="10" fillId="0" borderId="0" xfId="0" applyFont="1" applyAlignment="1">
      <alignment/>
    </xf>
    <xf numFmtId="0" fontId="11" fillId="0" borderId="0" xfId="0" applyFont="1" applyAlignment="1">
      <alignment/>
    </xf>
    <xf numFmtId="0" fontId="10" fillId="0" borderId="0" xfId="0" applyFont="1" applyAlignment="1" quotePrefix="1">
      <alignment/>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156</xdr:row>
      <xdr:rowOff>0</xdr:rowOff>
    </xdr:from>
    <xdr:to>
      <xdr:col>12</xdr:col>
      <xdr:colOff>0</xdr:colOff>
      <xdr:row>160</xdr:row>
      <xdr:rowOff>0</xdr:rowOff>
    </xdr:to>
    <xdr:sp>
      <xdr:nvSpPr>
        <xdr:cNvPr id="1" name="Text 275"/>
        <xdr:cNvSpPr txBox="1">
          <a:spLocks noChangeArrowheads="1"/>
        </xdr:cNvSpPr>
      </xdr:nvSpPr>
      <xdr:spPr>
        <a:xfrm>
          <a:off x="495300" y="30099000"/>
          <a:ext cx="7343775" cy="800100"/>
        </a:xfrm>
        <a:prstGeom prst="rect">
          <a:avLst/>
        </a:prstGeom>
        <a:solidFill>
          <a:srgbClr val="FFFFFF"/>
        </a:solidFill>
        <a:ln w="1" cmpd="sng">
          <a:noFill/>
        </a:ln>
      </xdr:spPr>
      <xdr:txBody>
        <a:bodyPr vertOverflow="clip" wrap="square"/>
        <a:p>
          <a:pPr algn="just">
            <a:defRPr/>
          </a:pPr>
          <a:r>
            <a:rPr lang="en-US" cap="none" sz="1300" b="0" i="0" u="none" baseline="0"/>
            <a:t>The accounts are prepared under the historical cost convention and comply with approved accounting standards issued by the Malaysian Accounting Standards Board, adopting the same accounting policies, method of computations and basis of consolidation as those used since the last financial year.</a:t>
          </a:r>
        </a:p>
      </xdr:txBody>
    </xdr:sp>
    <xdr:clientData/>
  </xdr:twoCellAnchor>
  <xdr:twoCellAnchor>
    <xdr:from>
      <xdr:col>2</xdr:col>
      <xdr:colOff>0</xdr:colOff>
      <xdr:row>163</xdr:row>
      <xdr:rowOff>0</xdr:rowOff>
    </xdr:from>
    <xdr:to>
      <xdr:col>12</xdr:col>
      <xdr:colOff>0</xdr:colOff>
      <xdr:row>165</xdr:row>
      <xdr:rowOff>0</xdr:rowOff>
    </xdr:to>
    <xdr:sp>
      <xdr:nvSpPr>
        <xdr:cNvPr id="2" name="Text 275"/>
        <xdr:cNvSpPr txBox="1">
          <a:spLocks noChangeArrowheads="1"/>
        </xdr:cNvSpPr>
      </xdr:nvSpPr>
      <xdr:spPr>
        <a:xfrm>
          <a:off x="495300" y="31499175"/>
          <a:ext cx="7343775" cy="400050"/>
        </a:xfrm>
        <a:prstGeom prst="rect">
          <a:avLst/>
        </a:prstGeom>
        <a:solidFill>
          <a:srgbClr val="FFFFFF"/>
        </a:solidFill>
        <a:ln w="1" cmpd="sng">
          <a:noFill/>
        </a:ln>
      </xdr:spPr>
      <xdr:txBody>
        <a:bodyPr vertOverflow="clip" wrap="square"/>
        <a:p>
          <a:pPr algn="just">
            <a:defRPr/>
          </a:pPr>
          <a:r>
            <a:rPr lang="en-US" cap="none" sz="1300" b="0" i="0" u="none" baseline="0"/>
            <a:t>There were no exceptional items for the financial quarter under review. </a:t>
          </a:r>
        </a:p>
      </xdr:txBody>
    </xdr:sp>
    <xdr:clientData/>
  </xdr:twoCellAnchor>
  <xdr:twoCellAnchor>
    <xdr:from>
      <xdr:col>2</xdr:col>
      <xdr:colOff>0</xdr:colOff>
      <xdr:row>168</xdr:row>
      <xdr:rowOff>0</xdr:rowOff>
    </xdr:from>
    <xdr:to>
      <xdr:col>12</xdr:col>
      <xdr:colOff>0</xdr:colOff>
      <xdr:row>170</xdr:row>
      <xdr:rowOff>0</xdr:rowOff>
    </xdr:to>
    <xdr:sp>
      <xdr:nvSpPr>
        <xdr:cNvPr id="3" name="Text 275"/>
        <xdr:cNvSpPr txBox="1">
          <a:spLocks noChangeArrowheads="1"/>
        </xdr:cNvSpPr>
      </xdr:nvSpPr>
      <xdr:spPr>
        <a:xfrm>
          <a:off x="495300" y="32499300"/>
          <a:ext cx="7343775" cy="400050"/>
        </a:xfrm>
        <a:prstGeom prst="rect">
          <a:avLst/>
        </a:prstGeom>
        <a:solidFill>
          <a:srgbClr val="FFFFFF"/>
        </a:solidFill>
        <a:ln w="1" cmpd="sng">
          <a:noFill/>
        </a:ln>
      </xdr:spPr>
      <xdr:txBody>
        <a:bodyPr vertOverflow="clip" wrap="square"/>
        <a:p>
          <a:pPr algn="just">
            <a:defRPr/>
          </a:pPr>
          <a:r>
            <a:rPr lang="en-US" cap="none" sz="1300" b="0" i="0" u="none" baseline="0"/>
            <a:t>There were no extraordinary items for the quarter under review. </a:t>
          </a:r>
        </a:p>
      </xdr:txBody>
    </xdr:sp>
    <xdr:clientData/>
  </xdr:twoCellAnchor>
  <xdr:twoCellAnchor>
    <xdr:from>
      <xdr:col>2</xdr:col>
      <xdr:colOff>0</xdr:colOff>
      <xdr:row>173</xdr:row>
      <xdr:rowOff>0</xdr:rowOff>
    </xdr:from>
    <xdr:to>
      <xdr:col>12</xdr:col>
      <xdr:colOff>0</xdr:colOff>
      <xdr:row>178</xdr:row>
      <xdr:rowOff>0</xdr:rowOff>
    </xdr:to>
    <xdr:sp>
      <xdr:nvSpPr>
        <xdr:cNvPr id="4" name="Text 275"/>
        <xdr:cNvSpPr txBox="1">
          <a:spLocks noChangeArrowheads="1"/>
        </xdr:cNvSpPr>
      </xdr:nvSpPr>
      <xdr:spPr>
        <a:xfrm>
          <a:off x="495300" y="33499425"/>
          <a:ext cx="7343775" cy="1000125"/>
        </a:xfrm>
        <a:prstGeom prst="rect">
          <a:avLst/>
        </a:prstGeom>
        <a:solidFill>
          <a:srgbClr val="FFFFFF"/>
        </a:solidFill>
        <a:ln w="1" cmpd="sng">
          <a:noFill/>
        </a:ln>
      </xdr:spPr>
      <xdr:txBody>
        <a:bodyPr vertOverflow="clip" wrap="square"/>
        <a:p>
          <a:pPr algn="just">
            <a:defRPr/>
          </a:pPr>
          <a:r>
            <a:rPr lang="en-US" cap="none" sz="1300" b="0" i="0" u="none" baseline="0">
              <a:latin typeface="Times New Roman"/>
              <a:ea typeface="Times New Roman"/>
              <a:cs typeface="Times New Roman"/>
            </a:rPr>
            <a:t>The taxation expense does not contain any adjustment for under or over-provision in respect of prior year.
Tax charge for the Group is disproportionate to the results of the Group due to losses suffered by certain subsidiary companies, and the non-availability of Group tax relief. </a:t>
          </a:r>
          <a:r>
            <a:rPr lang="en-US" cap="none" sz="1100" b="0" i="0" u="none" baseline="0">
              <a:latin typeface="Times New Roman"/>
              <a:ea typeface="Times New Roman"/>
              <a:cs typeface="Times New Roman"/>
            </a:rPr>
            <a:t>
</a:t>
          </a:r>
        </a:p>
      </xdr:txBody>
    </xdr:sp>
    <xdr:clientData/>
  </xdr:twoCellAnchor>
  <xdr:twoCellAnchor>
    <xdr:from>
      <xdr:col>2</xdr:col>
      <xdr:colOff>0</xdr:colOff>
      <xdr:row>181</xdr:row>
      <xdr:rowOff>0</xdr:rowOff>
    </xdr:from>
    <xdr:to>
      <xdr:col>12</xdr:col>
      <xdr:colOff>0</xdr:colOff>
      <xdr:row>183</xdr:row>
      <xdr:rowOff>0</xdr:rowOff>
    </xdr:to>
    <xdr:sp>
      <xdr:nvSpPr>
        <xdr:cNvPr id="5" name="Text 275"/>
        <xdr:cNvSpPr txBox="1">
          <a:spLocks noChangeArrowheads="1"/>
        </xdr:cNvSpPr>
      </xdr:nvSpPr>
      <xdr:spPr>
        <a:xfrm>
          <a:off x="495300" y="35099625"/>
          <a:ext cx="7343775" cy="400050"/>
        </a:xfrm>
        <a:prstGeom prst="rect">
          <a:avLst/>
        </a:prstGeom>
        <a:solidFill>
          <a:srgbClr val="FFFFFF"/>
        </a:solidFill>
        <a:ln w="1" cmpd="sng">
          <a:noFill/>
        </a:ln>
      </xdr:spPr>
      <xdr:txBody>
        <a:bodyPr vertOverflow="clip" wrap="square"/>
        <a:p>
          <a:pPr algn="just">
            <a:defRPr/>
          </a:pPr>
          <a:r>
            <a:rPr lang="en-US" cap="none" sz="1300" b="0" i="0" u="none" baseline="0"/>
            <a:t>No pre-acquisition profits were included for the financial quarter under review. </a:t>
          </a:r>
        </a:p>
      </xdr:txBody>
    </xdr:sp>
    <xdr:clientData/>
  </xdr:twoCellAnchor>
  <xdr:twoCellAnchor>
    <xdr:from>
      <xdr:col>2</xdr:col>
      <xdr:colOff>0</xdr:colOff>
      <xdr:row>186</xdr:row>
      <xdr:rowOff>0</xdr:rowOff>
    </xdr:from>
    <xdr:to>
      <xdr:col>12</xdr:col>
      <xdr:colOff>0</xdr:colOff>
      <xdr:row>188</xdr:row>
      <xdr:rowOff>0</xdr:rowOff>
    </xdr:to>
    <xdr:sp>
      <xdr:nvSpPr>
        <xdr:cNvPr id="6" name="Text 275"/>
        <xdr:cNvSpPr txBox="1">
          <a:spLocks noChangeArrowheads="1"/>
        </xdr:cNvSpPr>
      </xdr:nvSpPr>
      <xdr:spPr>
        <a:xfrm>
          <a:off x="495300" y="36099750"/>
          <a:ext cx="7343775" cy="400050"/>
        </a:xfrm>
        <a:prstGeom prst="rect">
          <a:avLst/>
        </a:prstGeom>
        <a:solidFill>
          <a:srgbClr val="FFFFFF"/>
        </a:solidFill>
        <a:ln w="1" cmpd="sng">
          <a:noFill/>
        </a:ln>
      </xdr:spPr>
      <xdr:txBody>
        <a:bodyPr vertOverflow="clip" wrap="square"/>
        <a:p>
          <a:pPr algn="just">
            <a:defRPr/>
          </a:pPr>
          <a:r>
            <a:rPr lang="en-US" cap="none" sz="1300" b="0" i="0" u="none" baseline="0">
              <a:latin typeface="Times New Roman"/>
              <a:ea typeface="Times New Roman"/>
              <a:cs typeface="Times New Roman"/>
            </a:rPr>
            <a:t>There were no sale of investment and properties for the financial quarter under review except for the</a:t>
          </a:r>
          <a:r>
            <a:rPr lang="en-US" cap="none" sz="1200" b="0" i="0" u="none" baseline="0">
              <a:latin typeface="Times New Roman"/>
              <a:ea typeface="Times New Roman"/>
              <a:cs typeface="Times New Roman"/>
            </a:rPr>
            <a:t> following: -</a:t>
          </a:r>
        </a:p>
      </xdr:txBody>
    </xdr:sp>
    <xdr:clientData/>
  </xdr:twoCellAnchor>
  <xdr:twoCellAnchor>
    <xdr:from>
      <xdr:col>3</xdr:col>
      <xdr:colOff>0</xdr:colOff>
      <xdr:row>199</xdr:row>
      <xdr:rowOff>0</xdr:rowOff>
    </xdr:from>
    <xdr:to>
      <xdr:col>10</xdr:col>
      <xdr:colOff>0</xdr:colOff>
      <xdr:row>202</xdr:row>
      <xdr:rowOff>0</xdr:rowOff>
    </xdr:to>
    <xdr:sp>
      <xdr:nvSpPr>
        <xdr:cNvPr id="7" name="Text 275"/>
        <xdr:cNvSpPr txBox="1">
          <a:spLocks noChangeArrowheads="1"/>
        </xdr:cNvSpPr>
      </xdr:nvSpPr>
      <xdr:spPr>
        <a:xfrm>
          <a:off x="742950" y="38700075"/>
          <a:ext cx="6000750" cy="600075"/>
        </a:xfrm>
        <a:prstGeom prst="rect">
          <a:avLst/>
        </a:prstGeom>
        <a:solidFill>
          <a:srgbClr val="FFFFFF"/>
        </a:solidFill>
        <a:ln w="1" cmpd="sng">
          <a:noFill/>
        </a:ln>
      </xdr:spPr>
      <xdr:txBody>
        <a:bodyPr vertOverflow="clip" wrap="square"/>
        <a:p>
          <a:pPr algn="just">
            <a:defRPr/>
          </a:pPr>
          <a:r>
            <a:rPr lang="en-US" cap="none" sz="1300" b="0" i="0" u="none" baseline="0"/>
            <a:t>Total sales of quoted securities for the current financial year to date and profit arising thereon are as follows: -</a:t>
          </a:r>
        </a:p>
      </xdr:txBody>
    </xdr:sp>
    <xdr:clientData/>
  </xdr:twoCellAnchor>
  <xdr:twoCellAnchor>
    <xdr:from>
      <xdr:col>3</xdr:col>
      <xdr:colOff>0</xdr:colOff>
      <xdr:row>215</xdr:row>
      <xdr:rowOff>0</xdr:rowOff>
    </xdr:from>
    <xdr:to>
      <xdr:col>10</xdr:col>
      <xdr:colOff>0</xdr:colOff>
      <xdr:row>217</xdr:row>
      <xdr:rowOff>0</xdr:rowOff>
    </xdr:to>
    <xdr:sp>
      <xdr:nvSpPr>
        <xdr:cNvPr id="8" name="Text 275"/>
        <xdr:cNvSpPr txBox="1">
          <a:spLocks noChangeArrowheads="1"/>
        </xdr:cNvSpPr>
      </xdr:nvSpPr>
      <xdr:spPr>
        <a:xfrm>
          <a:off x="742950" y="41976675"/>
          <a:ext cx="6000750" cy="400050"/>
        </a:xfrm>
        <a:prstGeom prst="rect">
          <a:avLst/>
        </a:prstGeom>
        <a:solidFill>
          <a:srgbClr val="FFFFFF"/>
        </a:solidFill>
        <a:ln w="1" cmpd="sng">
          <a:noFill/>
        </a:ln>
      </xdr:spPr>
      <xdr:txBody>
        <a:bodyPr vertOverflow="clip" wrap="square"/>
        <a:p>
          <a:pPr algn="just">
            <a:defRPr/>
          </a:pPr>
          <a:r>
            <a:rPr lang="en-US" cap="none" sz="1300" b="0" i="0" u="none" baseline="0"/>
            <a:t>Investment in quoted shares/warrants as at 31 July 2002: -</a:t>
          </a:r>
        </a:p>
      </xdr:txBody>
    </xdr:sp>
    <xdr:clientData/>
  </xdr:twoCellAnchor>
  <xdr:twoCellAnchor>
    <xdr:from>
      <xdr:col>2</xdr:col>
      <xdr:colOff>0</xdr:colOff>
      <xdr:row>227</xdr:row>
      <xdr:rowOff>0</xdr:rowOff>
    </xdr:from>
    <xdr:to>
      <xdr:col>12</xdr:col>
      <xdr:colOff>0</xdr:colOff>
      <xdr:row>231</xdr:row>
      <xdr:rowOff>0</xdr:rowOff>
    </xdr:to>
    <xdr:sp>
      <xdr:nvSpPr>
        <xdr:cNvPr id="9" name="Text 275"/>
        <xdr:cNvSpPr txBox="1">
          <a:spLocks noChangeArrowheads="1"/>
        </xdr:cNvSpPr>
      </xdr:nvSpPr>
      <xdr:spPr>
        <a:xfrm>
          <a:off x="495300" y="44300775"/>
          <a:ext cx="7343775" cy="685800"/>
        </a:xfrm>
        <a:prstGeom prst="rect">
          <a:avLst/>
        </a:prstGeom>
        <a:solidFill>
          <a:srgbClr val="FFFFFF"/>
        </a:solidFill>
        <a:ln w="1" cmpd="sng">
          <a:noFill/>
        </a:ln>
      </xdr:spPr>
      <xdr:txBody>
        <a:bodyPr vertOverflow="clip" wrap="square"/>
        <a:p>
          <a:pPr algn="just">
            <a:defRPr/>
          </a:pPr>
          <a:r>
            <a:rPr lang="en-US" cap="none" sz="1300" b="0" i="0" u="none" baseline="0"/>
            <a:t>On 8 May 2002, a new subsidiary company in New Zealand, DCNZ Holdings Limited ("DCNZ") was incorporated with an issued and paid-up capital of NZ$1.00. DCNZ is wholly owned by Diners Club (Singapore) Pte Ltd.</a:t>
          </a:r>
        </a:p>
      </xdr:txBody>
    </xdr:sp>
    <xdr:clientData/>
  </xdr:twoCellAnchor>
  <xdr:twoCellAnchor>
    <xdr:from>
      <xdr:col>2</xdr:col>
      <xdr:colOff>0</xdr:colOff>
      <xdr:row>235</xdr:row>
      <xdr:rowOff>0</xdr:rowOff>
    </xdr:from>
    <xdr:to>
      <xdr:col>11</xdr:col>
      <xdr:colOff>666750</xdr:colOff>
      <xdr:row>236</xdr:row>
      <xdr:rowOff>0</xdr:rowOff>
    </xdr:to>
    <xdr:sp>
      <xdr:nvSpPr>
        <xdr:cNvPr id="10" name="Text 275"/>
        <xdr:cNvSpPr txBox="1">
          <a:spLocks noChangeArrowheads="1"/>
        </xdr:cNvSpPr>
      </xdr:nvSpPr>
      <xdr:spPr>
        <a:xfrm>
          <a:off x="495300" y="45748575"/>
          <a:ext cx="7096125" cy="200025"/>
        </a:xfrm>
        <a:prstGeom prst="rect">
          <a:avLst/>
        </a:prstGeom>
        <a:solidFill>
          <a:srgbClr val="FFFFFF"/>
        </a:solidFill>
        <a:ln w="1" cmpd="sng">
          <a:noFill/>
        </a:ln>
      </xdr:spPr>
      <xdr:txBody>
        <a:bodyPr vertOverflow="clip" wrap="square"/>
        <a:p>
          <a:pPr algn="just">
            <a:defRPr/>
          </a:pPr>
          <a:r>
            <a:rPr lang="en-US" cap="none" sz="1200" b="1" i="0" u="none" baseline="0"/>
            <a:t>Proposed Debt Restructure</a:t>
          </a:r>
        </a:p>
      </xdr:txBody>
    </xdr:sp>
    <xdr:clientData/>
  </xdr:twoCellAnchor>
  <xdr:twoCellAnchor>
    <xdr:from>
      <xdr:col>2</xdr:col>
      <xdr:colOff>0</xdr:colOff>
      <xdr:row>237</xdr:row>
      <xdr:rowOff>0</xdr:rowOff>
    </xdr:from>
    <xdr:to>
      <xdr:col>12</xdr:col>
      <xdr:colOff>0</xdr:colOff>
      <xdr:row>247</xdr:row>
      <xdr:rowOff>0</xdr:rowOff>
    </xdr:to>
    <xdr:sp>
      <xdr:nvSpPr>
        <xdr:cNvPr id="11" name="Text 275"/>
        <xdr:cNvSpPr txBox="1">
          <a:spLocks noChangeArrowheads="1"/>
        </xdr:cNvSpPr>
      </xdr:nvSpPr>
      <xdr:spPr>
        <a:xfrm>
          <a:off x="495300" y="46148625"/>
          <a:ext cx="7343775" cy="1657350"/>
        </a:xfrm>
        <a:prstGeom prst="rect">
          <a:avLst/>
        </a:prstGeom>
        <a:solidFill>
          <a:srgbClr val="FFFFFF"/>
        </a:solidFill>
        <a:ln w="1" cmpd="sng">
          <a:noFill/>
        </a:ln>
      </xdr:spPr>
      <xdr:txBody>
        <a:bodyPr vertOverflow="clip" wrap="square"/>
        <a:p>
          <a:pPr algn="just">
            <a:defRPr/>
          </a:pPr>
          <a:r>
            <a:rPr lang="en-US" cap="none" sz="1300" b="0" i="0" u="none" baseline="0"/>
            <a:t>The application to the Securities Commission ("SC"), Ministry of International Trade and Industry ("MITI") and Foreign Investment Committee ("FIC") in relation to the Debt Restructuring Scheme of the Company, Prestige Ceramics Sdn Bhd ("PCSB") and Johan Equities Sdn Bhd ("JESB") were submitted on 20 August 2002. The addendum to each of these applications arising from a variation in the price of the Company shares to be used to determine the number of shares to be issued under the Debt Restructuring Scheme were submitted on 17 September 2002.
On 19 September 2002, approval from MITI was obtained for the debt restructuring of the Company, PCSB and JESB subject to the approvals of SC and FIC.</a:t>
          </a:r>
        </a:p>
      </xdr:txBody>
    </xdr:sp>
    <xdr:clientData/>
  </xdr:twoCellAnchor>
  <xdr:twoCellAnchor>
    <xdr:from>
      <xdr:col>2</xdr:col>
      <xdr:colOff>0</xdr:colOff>
      <xdr:row>251</xdr:row>
      <xdr:rowOff>0</xdr:rowOff>
    </xdr:from>
    <xdr:to>
      <xdr:col>12</xdr:col>
      <xdr:colOff>0</xdr:colOff>
      <xdr:row>253</xdr:row>
      <xdr:rowOff>0</xdr:rowOff>
    </xdr:to>
    <xdr:sp>
      <xdr:nvSpPr>
        <xdr:cNvPr id="12" name="Text 275"/>
        <xdr:cNvSpPr txBox="1">
          <a:spLocks noChangeArrowheads="1"/>
        </xdr:cNvSpPr>
      </xdr:nvSpPr>
      <xdr:spPr>
        <a:xfrm>
          <a:off x="495300" y="48529875"/>
          <a:ext cx="7343775" cy="361950"/>
        </a:xfrm>
        <a:prstGeom prst="rect">
          <a:avLst/>
        </a:prstGeom>
        <a:solidFill>
          <a:srgbClr val="FFFFFF"/>
        </a:solidFill>
        <a:ln w="1" cmpd="sng">
          <a:noFill/>
        </a:ln>
      </xdr:spPr>
      <xdr:txBody>
        <a:bodyPr vertOverflow="clip" wrap="square"/>
        <a:p>
          <a:pPr algn="just">
            <a:defRPr/>
          </a:pPr>
          <a:r>
            <a:rPr lang="en-US" cap="none" sz="1300" b="0" i="0" u="none" baseline="0"/>
            <a:t>Overall, the business operations of the Group were not affected by any seasonal or cyclical factors.</a:t>
          </a:r>
        </a:p>
      </xdr:txBody>
    </xdr:sp>
    <xdr:clientData/>
  </xdr:twoCellAnchor>
  <xdr:twoCellAnchor>
    <xdr:from>
      <xdr:col>2</xdr:col>
      <xdr:colOff>0</xdr:colOff>
      <xdr:row>256</xdr:row>
      <xdr:rowOff>0</xdr:rowOff>
    </xdr:from>
    <xdr:to>
      <xdr:col>12</xdr:col>
      <xdr:colOff>0</xdr:colOff>
      <xdr:row>258</xdr:row>
      <xdr:rowOff>0</xdr:rowOff>
    </xdr:to>
    <xdr:sp>
      <xdr:nvSpPr>
        <xdr:cNvPr id="13" name="Text 275"/>
        <xdr:cNvSpPr txBox="1">
          <a:spLocks noChangeArrowheads="1"/>
        </xdr:cNvSpPr>
      </xdr:nvSpPr>
      <xdr:spPr>
        <a:xfrm>
          <a:off x="495300" y="49453800"/>
          <a:ext cx="7343775" cy="361950"/>
        </a:xfrm>
        <a:prstGeom prst="rect">
          <a:avLst/>
        </a:prstGeom>
        <a:solidFill>
          <a:srgbClr val="FFFFFF"/>
        </a:solidFill>
        <a:ln w="1" cmpd="sng">
          <a:noFill/>
        </a:ln>
      </xdr:spPr>
      <xdr:txBody>
        <a:bodyPr vertOverflow="clip" wrap="square"/>
        <a:p>
          <a:pPr algn="just">
            <a:defRPr/>
          </a:pPr>
          <a:r>
            <a:rPr lang="en-US" cap="none" sz="1300" b="0" i="0" u="none" baseline="0"/>
            <a:t>During the financial period under review, there was no issue of equity shares.</a:t>
          </a:r>
        </a:p>
      </xdr:txBody>
    </xdr:sp>
    <xdr:clientData/>
  </xdr:twoCellAnchor>
  <xdr:twoCellAnchor>
    <xdr:from>
      <xdr:col>2</xdr:col>
      <xdr:colOff>0</xdr:colOff>
      <xdr:row>310</xdr:row>
      <xdr:rowOff>0</xdr:rowOff>
    </xdr:from>
    <xdr:to>
      <xdr:col>12</xdr:col>
      <xdr:colOff>0</xdr:colOff>
      <xdr:row>312</xdr:row>
      <xdr:rowOff>0</xdr:rowOff>
    </xdr:to>
    <xdr:sp>
      <xdr:nvSpPr>
        <xdr:cNvPr id="14" name="Text 275"/>
        <xdr:cNvSpPr txBox="1">
          <a:spLocks noChangeArrowheads="1"/>
        </xdr:cNvSpPr>
      </xdr:nvSpPr>
      <xdr:spPr>
        <a:xfrm>
          <a:off x="495300" y="59531250"/>
          <a:ext cx="7343775" cy="361950"/>
        </a:xfrm>
        <a:prstGeom prst="rect">
          <a:avLst/>
        </a:prstGeom>
        <a:solidFill>
          <a:srgbClr val="FFFFFF"/>
        </a:solidFill>
        <a:ln w="1" cmpd="sng">
          <a:noFill/>
        </a:ln>
      </xdr:spPr>
      <xdr:txBody>
        <a:bodyPr vertOverflow="clip" wrap="square"/>
        <a:p>
          <a:pPr algn="just">
            <a:defRPr/>
          </a:pPr>
          <a:r>
            <a:rPr lang="en-US" cap="none" sz="1300" b="0" i="0" u="none" baseline="0"/>
            <a:t>There were no contingent liabilities for the financial period under review, except as disclosed in Note 15(b).</a:t>
          </a:r>
        </a:p>
      </xdr:txBody>
    </xdr:sp>
    <xdr:clientData/>
  </xdr:twoCellAnchor>
  <xdr:twoCellAnchor>
    <xdr:from>
      <xdr:col>2</xdr:col>
      <xdr:colOff>0</xdr:colOff>
      <xdr:row>315</xdr:row>
      <xdr:rowOff>0</xdr:rowOff>
    </xdr:from>
    <xdr:to>
      <xdr:col>12</xdr:col>
      <xdr:colOff>0</xdr:colOff>
      <xdr:row>317</xdr:row>
      <xdr:rowOff>0</xdr:rowOff>
    </xdr:to>
    <xdr:sp>
      <xdr:nvSpPr>
        <xdr:cNvPr id="15" name="Text 275"/>
        <xdr:cNvSpPr txBox="1">
          <a:spLocks noChangeArrowheads="1"/>
        </xdr:cNvSpPr>
      </xdr:nvSpPr>
      <xdr:spPr>
        <a:xfrm>
          <a:off x="495300" y="60493275"/>
          <a:ext cx="7343775" cy="400050"/>
        </a:xfrm>
        <a:prstGeom prst="rect">
          <a:avLst/>
        </a:prstGeom>
        <a:solidFill>
          <a:srgbClr val="FFFFFF"/>
        </a:solidFill>
        <a:ln w="1" cmpd="sng">
          <a:noFill/>
        </a:ln>
      </xdr:spPr>
      <xdr:txBody>
        <a:bodyPr vertOverflow="clip" wrap="square"/>
        <a:p>
          <a:pPr algn="just">
            <a:defRPr/>
          </a:pPr>
          <a:r>
            <a:rPr lang="en-US" cap="none" sz="1300" b="0" i="0" u="none" baseline="0"/>
            <a:t>The Group does not have any financial instrument with off balance sheet risk as at 24 September 2002. </a:t>
          </a:r>
        </a:p>
      </xdr:txBody>
    </xdr:sp>
    <xdr:clientData/>
  </xdr:twoCellAnchor>
  <xdr:twoCellAnchor>
    <xdr:from>
      <xdr:col>3</xdr:col>
      <xdr:colOff>0</xdr:colOff>
      <xdr:row>334</xdr:row>
      <xdr:rowOff>0</xdr:rowOff>
    </xdr:from>
    <xdr:to>
      <xdr:col>12</xdr:col>
      <xdr:colOff>0</xdr:colOff>
      <xdr:row>340</xdr:row>
      <xdr:rowOff>0</xdr:rowOff>
    </xdr:to>
    <xdr:sp>
      <xdr:nvSpPr>
        <xdr:cNvPr id="16" name="Text 275"/>
        <xdr:cNvSpPr txBox="1">
          <a:spLocks noChangeArrowheads="1"/>
        </xdr:cNvSpPr>
      </xdr:nvSpPr>
      <xdr:spPr>
        <a:xfrm>
          <a:off x="742950" y="64227075"/>
          <a:ext cx="7096125" cy="1009650"/>
        </a:xfrm>
        <a:prstGeom prst="rect">
          <a:avLst/>
        </a:prstGeom>
        <a:solidFill>
          <a:srgbClr val="FFFFFF"/>
        </a:solidFill>
        <a:ln w="1" cmpd="sng">
          <a:noFill/>
        </a:ln>
      </xdr:spPr>
      <xdr:txBody>
        <a:bodyPr vertOverflow="clip" wrap="square"/>
        <a:p>
          <a:pPr algn="just">
            <a:defRPr/>
          </a:pPr>
          <a:r>
            <a:rPr lang="en-US" cap="none" sz="1300" b="0" i="0" u="none" baseline="0"/>
            <a:t>A subsidiary, Johan Properties Sdn Bhd is claiming against a third party for specific performance of an agreement in relation to a property or, in lieu thereof for damages and the return of the deposit paid of RM1.7 million. The third party has filed a defence and counterclaims for general damages. The case has been fixed for mention on 15 October 2002 to enable the parties to file the agreed and non-agreed bundle of documents for the trial. No trial date is fixed yet.</a:t>
          </a:r>
        </a:p>
      </xdr:txBody>
    </xdr:sp>
    <xdr:clientData/>
  </xdr:twoCellAnchor>
  <xdr:twoCellAnchor>
    <xdr:from>
      <xdr:col>3</xdr:col>
      <xdr:colOff>0</xdr:colOff>
      <xdr:row>340</xdr:row>
      <xdr:rowOff>0</xdr:rowOff>
    </xdr:from>
    <xdr:to>
      <xdr:col>12</xdr:col>
      <xdr:colOff>0</xdr:colOff>
      <xdr:row>348</xdr:row>
      <xdr:rowOff>0</xdr:rowOff>
    </xdr:to>
    <xdr:sp>
      <xdr:nvSpPr>
        <xdr:cNvPr id="17" name="Text 275"/>
        <xdr:cNvSpPr txBox="1">
          <a:spLocks noChangeArrowheads="1"/>
        </xdr:cNvSpPr>
      </xdr:nvSpPr>
      <xdr:spPr>
        <a:xfrm>
          <a:off x="742950" y="65236725"/>
          <a:ext cx="7096125" cy="1333500"/>
        </a:xfrm>
        <a:prstGeom prst="rect">
          <a:avLst/>
        </a:prstGeom>
        <a:solidFill>
          <a:srgbClr val="FFFFFF"/>
        </a:solidFill>
        <a:ln w="1" cmpd="sng">
          <a:noFill/>
        </a:ln>
      </xdr:spPr>
      <xdr:txBody>
        <a:bodyPr vertOverflow="clip" wrap="square"/>
        <a:p>
          <a:pPr algn="just">
            <a:defRPr/>
          </a:pPr>
          <a:r>
            <a:rPr lang="en-US" cap="none" sz="1300" b="0" i="0" u="none" baseline="0"/>
            <a:t>Lumut Marine Resort Bhd (“LMRB”), a subsidiary of the Company is engaged in a legal dispute with a third party in relation to a proposed management by the third party of certain facilities offered by LMRB. LMRB denied that there was such a contract and further denies the claim for damages. The judgement on the issue of liability has been delivered on 23 January 2002 and the High Court has ruled in favour of the third party. The court shall assess the amount of damages payable at a later date. The liability has not been accounted for by LMRB. LMRB has filed an appeal to the Court of Appeal. The appeal is pending. </a:t>
          </a:r>
        </a:p>
      </xdr:txBody>
    </xdr:sp>
    <xdr:clientData/>
  </xdr:twoCellAnchor>
  <xdr:twoCellAnchor>
    <xdr:from>
      <xdr:col>2</xdr:col>
      <xdr:colOff>0</xdr:colOff>
      <xdr:row>390</xdr:row>
      <xdr:rowOff>0</xdr:rowOff>
    </xdr:from>
    <xdr:to>
      <xdr:col>12</xdr:col>
      <xdr:colOff>0</xdr:colOff>
      <xdr:row>397</xdr:row>
      <xdr:rowOff>0</xdr:rowOff>
    </xdr:to>
    <xdr:sp>
      <xdr:nvSpPr>
        <xdr:cNvPr id="18" name="Text 275"/>
        <xdr:cNvSpPr txBox="1">
          <a:spLocks noChangeArrowheads="1"/>
        </xdr:cNvSpPr>
      </xdr:nvSpPr>
      <xdr:spPr>
        <a:xfrm>
          <a:off x="495300" y="75228450"/>
          <a:ext cx="7343775" cy="1400175"/>
        </a:xfrm>
        <a:prstGeom prst="rect">
          <a:avLst/>
        </a:prstGeom>
        <a:solidFill>
          <a:srgbClr val="FFFFFF"/>
        </a:solidFill>
        <a:ln w="1" cmpd="sng">
          <a:noFill/>
        </a:ln>
      </xdr:spPr>
      <xdr:txBody>
        <a:bodyPr vertOverflow="clip" wrap="square"/>
        <a:p>
          <a:pPr algn="just">
            <a:defRPr/>
          </a:pPr>
          <a:r>
            <a:rPr lang="en-US" cap="none" sz="1300" b="0" i="0" u="none" baseline="0">
              <a:latin typeface="Times New Roman"/>
              <a:ea typeface="Times New Roman"/>
              <a:cs typeface="Times New Roman"/>
            </a:rPr>
            <a:t>The Group’s profit before interest on borrowings, depreciation &amp; amortisation and exceptional items was RM11.864 million, down by RM2.403 million when compared to RM14.267 million in preceding quarter,. 
Attributable loss of RM3.502 million showed an improvement of RM3.220 million when compared to preceding quarter's loss of RM6.722 million. This was due to share of profit registered by the associated company and lower interest expense.</a:t>
          </a:r>
          <a:r>
            <a:rPr lang="en-US" cap="none" sz="1100" b="0" i="0" u="none" baseline="0">
              <a:latin typeface="Times New Roman"/>
              <a:ea typeface="Times New Roman"/>
              <a:cs typeface="Times New Roman"/>
            </a:rPr>
            <a:t>
</a:t>
          </a:r>
        </a:p>
      </xdr:txBody>
    </xdr:sp>
    <xdr:clientData/>
  </xdr:twoCellAnchor>
  <xdr:twoCellAnchor>
    <xdr:from>
      <xdr:col>2</xdr:col>
      <xdr:colOff>0</xdr:colOff>
      <xdr:row>400</xdr:row>
      <xdr:rowOff>0</xdr:rowOff>
    </xdr:from>
    <xdr:to>
      <xdr:col>12</xdr:col>
      <xdr:colOff>0</xdr:colOff>
      <xdr:row>411</xdr:row>
      <xdr:rowOff>0</xdr:rowOff>
    </xdr:to>
    <xdr:sp>
      <xdr:nvSpPr>
        <xdr:cNvPr id="19" name="Text 275"/>
        <xdr:cNvSpPr txBox="1">
          <a:spLocks noChangeArrowheads="1"/>
        </xdr:cNvSpPr>
      </xdr:nvSpPr>
      <xdr:spPr>
        <a:xfrm>
          <a:off x="495300" y="77228700"/>
          <a:ext cx="7343775" cy="2200275"/>
        </a:xfrm>
        <a:prstGeom prst="rect">
          <a:avLst/>
        </a:prstGeom>
        <a:solidFill>
          <a:srgbClr val="FFFFFF"/>
        </a:solidFill>
        <a:ln w="1" cmpd="sng">
          <a:noFill/>
        </a:ln>
      </xdr:spPr>
      <xdr:txBody>
        <a:bodyPr vertOverflow="clip" wrap="square"/>
        <a:p>
          <a:pPr algn="just">
            <a:defRPr/>
          </a:pPr>
          <a:r>
            <a:rPr lang="en-US" cap="none" sz="1300" b="0" i="0" u="none" baseline="0">
              <a:latin typeface="Times New Roman"/>
              <a:ea typeface="Times New Roman"/>
              <a:cs typeface="Times New Roman"/>
            </a:rPr>
            <a:t>For the quarter under review, the Group registered an operating profit before interest on borrowings, depreciation &amp; amortisation and exceptional items of RM11.864 million against RM13.241 million profit for the corresponding quarter in the preceding year, RM1.377 million lower.
Loss before taxation for the quarter under review was RM1.065 million, an improvement of RM3.793 million when compared with the loss of RM4.858 million in the second quarter of the preceding year. This was due to share of higher profit registered by the associated company and lower interest expense.
The Directors are of the opinion there are no other item, transaction or event of a material or unusual nature which has arisen in the interval between 31 July 2002 and the date at which this report is issued. </a:t>
          </a:r>
          <a:r>
            <a:rPr lang="en-US" cap="none" sz="1200" b="0" i="0" u="none" baseline="0">
              <a:latin typeface="Times New Roman"/>
              <a:ea typeface="Times New Roman"/>
              <a:cs typeface="Times New Roman"/>
            </a:rPr>
            <a:t>
</a:t>
          </a:r>
        </a:p>
      </xdr:txBody>
    </xdr:sp>
    <xdr:clientData/>
  </xdr:twoCellAnchor>
  <xdr:twoCellAnchor>
    <xdr:from>
      <xdr:col>2</xdr:col>
      <xdr:colOff>0</xdr:colOff>
      <xdr:row>414</xdr:row>
      <xdr:rowOff>0</xdr:rowOff>
    </xdr:from>
    <xdr:to>
      <xdr:col>12</xdr:col>
      <xdr:colOff>0</xdr:colOff>
      <xdr:row>423</xdr:row>
      <xdr:rowOff>0</xdr:rowOff>
    </xdr:to>
    <xdr:sp>
      <xdr:nvSpPr>
        <xdr:cNvPr id="20" name="Text 275"/>
        <xdr:cNvSpPr txBox="1">
          <a:spLocks noChangeArrowheads="1"/>
        </xdr:cNvSpPr>
      </xdr:nvSpPr>
      <xdr:spPr>
        <a:xfrm>
          <a:off x="495300" y="79990950"/>
          <a:ext cx="7343775" cy="1495425"/>
        </a:xfrm>
        <a:prstGeom prst="rect">
          <a:avLst/>
        </a:prstGeom>
        <a:solidFill>
          <a:srgbClr val="FFFFFF"/>
        </a:solidFill>
        <a:ln w="1" cmpd="sng">
          <a:noFill/>
        </a:ln>
      </xdr:spPr>
      <xdr:txBody>
        <a:bodyPr vertOverflow="clip" wrap="square"/>
        <a:p>
          <a:pPr algn="just">
            <a:defRPr/>
          </a:pPr>
          <a:r>
            <a:rPr lang="en-US" cap="none" sz="1300" b="0" i="0" u="none" baseline="0">
              <a:latin typeface="Times New Roman"/>
              <a:ea typeface="Times New Roman"/>
              <a:cs typeface="Times New Roman"/>
            </a:rPr>
            <a:t>The Group will continue to focus on its core businesses. Although the performance of the first six months has shown an improvement over that of last year's, due to the uncertainties caused by the current global economies, we are cautious about the prospects for the second half-year. However, the Board looks forward with confidence and enthusiasm towards future profitability of the Group.</a:t>
          </a:r>
          <a:r>
            <a:rPr lang="en-US" cap="none" sz="1200" b="0" i="0" u="none" baseline="0">
              <a:latin typeface="Times New Roman"/>
              <a:ea typeface="Times New Roman"/>
              <a:cs typeface="Times New Roman"/>
            </a:rPr>
            <a:t>
</a:t>
          </a:r>
          <a:r>
            <a:rPr lang="en-US" cap="none" sz="1300" b="0" i="0" u="none" baseline="0">
              <a:latin typeface="Times New Roman"/>
              <a:ea typeface="Times New Roman"/>
              <a:cs typeface="Times New Roman"/>
            </a:rPr>
            <a:t>The Board anticipates the completion of the debt restructure in early next year. Upon the completion of the debt restructure, the financial position of the Group will be healthy as the Group's debt will be substantially reduced. </a:t>
          </a:r>
        </a:p>
      </xdr:txBody>
    </xdr:sp>
    <xdr:clientData/>
  </xdr:twoCellAnchor>
  <xdr:twoCellAnchor>
    <xdr:from>
      <xdr:col>2</xdr:col>
      <xdr:colOff>0</xdr:colOff>
      <xdr:row>426</xdr:row>
      <xdr:rowOff>0</xdr:rowOff>
    </xdr:from>
    <xdr:to>
      <xdr:col>12</xdr:col>
      <xdr:colOff>0</xdr:colOff>
      <xdr:row>428</xdr:row>
      <xdr:rowOff>0</xdr:rowOff>
    </xdr:to>
    <xdr:sp>
      <xdr:nvSpPr>
        <xdr:cNvPr id="21" name="Text 275"/>
        <xdr:cNvSpPr txBox="1">
          <a:spLocks noChangeArrowheads="1"/>
        </xdr:cNvSpPr>
      </xdr:nvSpPr>
      <xdr:spPr>
        <a:xfrm>
          <a:off x="495300" y="82048350"/>
          <a:ext cx="7343775" cy="361950"/>
        </a:xfrm>
        <a:prstGeom prst="rect">
          <a:avLst/>
        </a:prstGeom>
        <a:solidFill>
          <a:srgbClr val="FFFFFF"/>
        </a:solidFill>
        <a:ln w="1" cmpd="sng">
          <a:noFill/>
        </a:ln>
      </xdr:spPr>
      <xdr:txBody>
        <a:bodyPr vertOverflow="clip" wrap="square"/>
        <a:p>
          <a:pPr algn="just">
            <a:defRPr/>
          </a:pPr>
          <a:r>
            <a:rPr lang="en-US" cap="none" sz="1300" b="0" i="0" u="none" baseline="0"/>
            <a:t>Not applicable.</a:t>
          </a:r>
        </a:p>
      </xdr:txBody>
    </xdr:sp>
    <xdr:clientData/>
  </xdr:twoCellAnchor>
  <xdr:twoCellAnchor>
    <xdr:from>
      <xdr:col>2</xdr:col>
      <xdr:colOff>0</xdr:colOff>
      <xdr:row>431</xdr:row>
      <xdr:rowOff>0</xdr:rowOff>
    </xdr:from>
    <xdr:to>
      <xdr:col>12</xdr:col>
      <xdr:colOff>0</xdr:colOff>
      <xdr:row>433</xdr:row>
      <xdr:rowOff>0</xdr:rowOff>
    </xdr:to>
    <xdr:sp>
      <xdr:nvSpPr>
        <xdr:cNvPr id="22" name="Text 275"/>
        <xdr:cNvSpPr txBox="1">
          <a:spLocks noChangeArrowheads="1"/>
        </xdr:cNvSpPr>
      </xdr:nvSpPr>
      <xdr:spPr>
        <a:xfrm>
          <a:off x="495300" y="82972275"/>
          <a:ext cx="7343775" cy="361950"/>
        </a:xfrm>
        <a:prstGeom prst="rect">
          <a:avLst/>
        </a:prstGeom>
        <a:solidFill>
          <a:srgbClr val="FFFFFF"/>
        </a:solidFill>
        <a:ln w="1" cmpd="sng">
          <a:noFill/>
        </a:ln>
      </xdr:spPr>
      <xdr:txBody>
        <a:bodyPr vertOverflow="clip" wrap="square"/>
        <a:p>
          <a:pPr algn="just">
            <a:defRPr/>
          </a:pPr>
          <a:r>
            <a:rPr lang="en-US" cap="none" sz="1300" b="0" i="0" u="none" baseline="0"/>
            <a:t>The Directors do not propose any dividend for the financial period ended 31 July 2002.</a:t>
          </a:r>
        </a:p>
      </xdr:txBody>
    </xdr:sp>
    <xdr:clientData/>
  </xdr:twoCellAnchor>
  <xdr:twoCellAnchor>
    <xdr:from>
      <xdr:col>3</xdr:col>
      <xdr:colOff>0</xdr:colOff>
      <xdr:row>189</xdr:row>
      <xdr:rowOff>0</xdr:rowOff>
    </xdr:from>
    <xdr:to>
      <xdr:col>12</xdr:col>
      <xdr:colOff>0</xdr:colOff>
      <xdr:row>192</xdr:row>
      <xdr:rowOff>0</xdr:rowOff>
    </xdr:to>
    <xdr:sp>
      <xdr:nvSpPr>
        <xdr:cNvPr id="23" name="Text 275"/>
        <xdr:cNvSpPr txBox="1">
          <a:spLocks noChangeArrowheads="1"/>
        </xdr:cNvSpPr>
      </xdr:nvSpPr>
      <xdr:spPr>
        <a:xfrm>
          <a:off x="742950" y="36699825"/>
          <a:ext cx="7096125" cy="600075"/>
        </a:xfrm>
        <a:prstGeom prst="rect">
          <a:avLst/>
        </a:prstGeom>
        <a:solidFill>
          <a:srgbClr val="FFFFFF"/>
        </a:solidFill>
        <a:ln w="1" cmpd="sng">
          <a:noFill/>
        </a:ln>
      </xdr:spPr>
      <xdr:txBody>
        <a:bodyPr vertOverflow="clip" wrap="square"/>
        <a:p>
          <a:pPr algn="just">
            <a:defRPr/>
          </a:pPr>
          <a:r>
            <a:rPr lang="en-US" cap="none" sz="1300" b="0" i="0" u="none" baseline="0"/>
            <a:t>Disposal of a motor car distributorship by a subsidiary company in U.K. Gain on disposal was approximately RM878,000. </a:t>
          </a:r>
        </a:p>
      </xdr:txBody>
    </xdr:sp>
    <xdr:clientData/>
  </xdr:twoCellAnchor>
  <xdr:twoCellAnchor>
    <xdr:from>
      <xdr:col>3</xdr:col>
      <xdr:colOff>0</xdr:colOff>
      <xdr:row>192</xdr:row>
      <xdr:rowOff>0</xdr:rowOff>
    </xdr:from>
    <xdr:to>
      <xdr:col>12</xdr:col>
      <xdr:colOff>0</xdr:colOff>
      <xdr:row>195</xdr:row>
      <xdr:rowOff>0</xdr:rowOff>
    </xdr:to>
    <xdr:sp>
      <xdr:nvSpPr>
        <xdr:cNvPr id="24" name="Text 275"/>
        <xdr:cNvSpPr txBox="1">
          <a:spLocks noChangeArrowheads="1"/>
        </xdr:cNvSpPr>
      </xdr:nvSpPr>
      <xdr:spPr>
        <a:xfrm>
          <a:off x="742950" y="37299900"/>
          <a:ext cx="7096125" cy="600075"/>
        </a:xfrm>
        <a:prstGeom prst="rect">
          <a:avLst/>
        </a:prstGeom>
        <a:solidFill>
          <a:srgbClr val="FFFFFF"/>
        </a:solidFill>
        <a:ln w="1" cmpd="sng">
          <a:noFill/>
        </a:ln>
      </xdr:spPr>
      <xdr:txBody>
        <a:bodyPr vertOverflow="clip" wrap="square"/>
        <a:p>
          <a:pPr algn="just">
            <a:defRPr/>
          </a:pPr>
          <a:r>
            <a:rPr lang="en-US" cap="none" sz="1300" b="0" i="0" u="none" baseline="0"/>
            <a:t>Sale of quoted securities by a subsidiary company in Malaysia. Loss on sale was approximately RM6,000.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M441"/>
  <sheetViews>
    <sheetView tabSelected="1" zoomScale="75" zoomScaleNormal="75" workbookViewId="0" topLeftCell="A1">
      <selection activeCell="G12" sqref="G12"/>
    </sheetView>
  </sheetViews>
  <sheetFormatPr defaultColWidth="9.140625" defaultRowHeight="12.75"/>
  <cols>
    <col min="1" max="3" width="3.7109375" style="8" customWidth="1"/>
    <col min="4" max="4" width="40.7109375" style="8" customWidth="1"/>
    <col min="5" max="5" width="2.7109375" style="8" customWidth="1"/>
    <col min="6" max="6" width="13.7109375" style="8" customWidth="1"/>
    <col min="7" max="7" width="2.7109375" style="8" customWidth="1"/>
    <col min="8" max="8" width="13.7109375" style="8" customWidth="1"/>
    <col min="9" max="9" width="2.7109375" style="8" customWidth="1"/>
    <col min="10" max="10" width="13.7109375" style="8" customWidth="1"/>
    <col min="11" max="11" width="2.7109375" style="8" customWidth="1"/>
    <col min="12" max="12" width="13.7109375" style="8" customWidth="1"/>
    <col min="13" max="13" width="4.7109375" style="8" customWidth="1"/>
    <col min="14" max="16384" width="9.140625" style="8" customWidth="1"/>
  </cols>
  <sheetData>
    <row r="3" spans="1:5" ht="15.75">
      <c r="A3" s="7" t="s">
        <v>0</v>
      </c>
      <c r="E3" s="9"/>
    </row>
    <row r="4" spans="1:5" ht="6.75" customHeight="1">
      <c r="A4" s="7"/>
      <c r="E4" s="9"/>
    </row>
    <row r="5" spans="1:7" ht="15.75">
      <c r="A5" s="7" t="s">
        <v>187</v>
      </c>
      <c r="E5" s="9"/>
      <c r="G5" s="10"/>
    </row>
    <row r="6" spans="1:5" ht="6.75" customHeight="1">
      <c r="A6" s="7"/>
      <c r="E6" s="9"/>
    </row>
    <row r="7" spans="1:5" ht="15.75">
      <c r="A7" s="7" t="s">
        <v>17</v>
      </c>
      <c r="E7" s="9"/>
    </row>
    <row r="8" ht="15.75">
      <c r="E8" s="9"/>
    </row>
    <row r="9" spans="10:12" ht="15.75">
      <c r="J9" s="6" t="s">
        <v>18</v>
      </c>
      <c r="K9" s="4"/>
      <c r="L9" s="5" t="s">
        <v>19</v>
      </c>
    </row>
    <row r="10" spans="10:12" ht="15.75">
      <c r="J10" s="6" t="s">
        <v>20</v>
      </c>
      <c r="K10" s="4"/>
      <c r="L10" s="5" t="s">
        <v>21</v>
      </c>
    </row>
    <row r="11" spans="10:12" ht="15.75">
      <c r="J11" s="6" t="s">
        <v>22</v>
      </c>
      <c r="K11" s="4"/>
      <c r="L11" s="5" t="s">
        <v>23</v>
      </c>
    </row>
    <row r="12" spans="10:12" ht="15.75">
      <c r="J12" s="6" t="s">
        <v>24</v>
      </c>
      <c r="K12" s="4"/>
      <c r="L12" s="5" t="s">
        <v>25</v>
      </c>
    </row>
    <row r="13" spans="10:12" ht="15.75">
      <c r="J13" s="6" t="s">
        <v>188</v>
      </c>
      <c r="K13" s="4"/>
      <c r="L13" s="5" t="s">
        <v>94</v>
      </c>
    </row>
    <row r="14" spans="10:12" ht="15.75">
      <c r="J14" s="6" t="s">
        <v>1</v>
      </c>
      <c r="K14" s="4"/>
      <c r="L14" s="5" t="s">
        <v>1</v>
      </c>
    </row>
    <row r="15" spans="10:12" ht="15.75">
      <c r="J15" s="9"/>
      <c r="L15" s="9"/>
    </row>
    <row r="16" spans="1:12" ht="15.75">
      <c r="A16" s="8">
        <v>1</v>
      </c>
      <c r="B16" s="8" t="s">
        <v>3</v>
      </c>
      <c r="J16" s="9">
        <v>298855</v>
      </c>
      <c r="L16" s="9">
        <v>289394</v>
      </c>
    </row>
    <row r="17" spans="1:12" ht="15.75">
      <c r="A17" s="8">
        <v>2</v>
      </c>
      <c r="B17" s="8" t="s">
        <v>26</v>
      </c>
      <c r="J17" s="9">
        <v>27859</v>
      </c>
      <c r="L17" s="9">
        <f>26404</f>
        <v>26404</v>
      </c>
    </row>
    <row r="18" spans="1:12" ht="15.75">
      <c r="A18" s="8">
        <v>3</v>
      </c>
      <c r="B18" s="8" t="s">
        <v>27</v>
      </c>
      <c r="J18" s="9">
        <v>22997</v>
      </c>
      <c r="L18" s="9">
        <f>25450</f>
        <v>25450</v>
      </c>
    </row>
    <row r="19" spans="1:12" ht="15.75">
      <c r="A19" s="8">
        <v>4</v>
      </c>
      <c r="B19" s="8" t="s">
        <v>28</v>
      </c>
      <c r="J19" s="9">
        <v>123304</v>
      </c>
      <c r="L19" s="9">
        <f>123034</f>
        <v>123034</v>
      </c>
    </row>
    <row r="20" spans="1:12" ht="15.75">
      <c r="A20" s="8">
        <v>5</v>
      </c>
      <c r="B20" s="8" t="s">
        <v>8</v>
      </c>
      <c r="J20" s="9">
        <v>74139</v>
      </c>
      <c r="L20" s="9">
        <f>73471</f>
        <v>73471</v>
      </c>
    </row>
    <row r="21" spans="1:12" ht="15.75">
      <c r="A21" s="8">
        <v>6</v>
      </c>
      <c r="B21" s="8" t="s">
        <v>9</v>
      </c>
      <c r="J21" s="9">
        <v>46</v>
      </c>
      <c r="L21" s="9">
        <f>46</f>
        <v>46</v>
      </c>
    </row>
    <row r="22" spans="10:12" ht="15.75">
      <c r="J22" s="9"/>
      <c r="L22" s="9"/>
    </row>
    <row r="23" spans="1:12" ht="15.75">
      <c r="A23" s="8">
        <v>7</v>
      </c>
      <c r="B23" s="8" t="s">
        <v>4</v>
      </c>
      <c r="J23" s="9"/>
      <c r="L23" s="9"/>
    </row>
    <row r="24" spans="3:12" ht="15.75">
      <c r="C24" s="8" t="s">
        <v>5</v>
      </c>
      <c r="J24" s="12">
        <v>175469</v>
      </c>
      <c r="L24" s="12">
        <f>147681</f>
        <v>147681</v>
      </c>
    </row>
    <row r="25" spans="3:12" ht="15.75">
      <c r="C25" s="8" t="s">
        <v>29</v>
      </c>
      <c r="J25" s="13">
        <v>195428</v>
      </c>
      <c r="L25" s="13">
        <f>174578</f>
        <v>174578</v>
      </c>
    </row>
    <row r="26" spans="3:12" ht="15.75">
      <c r="C26" s="8" t="s">
        <v>30</v>
      </c>
      <c r="J26" s="13">
        <v>98492</v>
      </c>
      <c r="L26" s="13">
        <f>87687</f>
        <v>87687</v>
      </c>
    </row>
    <row r="27" spans="3:12" ht="15.75">
      <c r="C27" s="8" t="s">
        <v>95</v>
      </c>
      <c r="J27" s="14">
        <v>354</v>
      </c>
      <c r="L27" s="13">
        <v>640</v>
      </c>
    </row>
    <row r="28" spans="3:12" ht="15.75">
      <c r="C28" s="8" t="s">
        <v>31</v>
      </c>
      <c r="J28" s="13">
        <v>46847</v>
      </c>
      <c r="L28" s="13">
        <f>59334</f>
        <v>59334</v>
      </c>
    </row>
    <row r="29" spans="10:12" ht="15.75">
      <c r="J29" s="15">
        <f>SUM(J24:J28)</f>
        <v>516590</v>
      </c>
      <c r="L29" s="15">
        <f>SUM(L24:L28)</f>
        <v>469920</v>
      </c>
    </row>
    <row r="30" spans="1:12" ht="15.75">
      <c r="A30" s="8">
        <v>8</v>
      </c>
      <c r="B30" s="8" t="s">
        <v>6</v>
      </c>
      <c r="J30" s="9"/>
      <c r="L30" s="9"/>
    </row>
    <row r="31" spans="3:12" ht="15.75">
      <c r="C31" s="8" t="s">
        <v>15</v>
      </c>
      <c r="J31" s="12">
        <v>472333</v>
      </c>
      <c r="L31" s="12">
        <v>472088</v>
      </c>
    </row>
    <row r="32" spans="3:12" ht="15.75">
      <c r="C32" s="8" t="s">
        <v>32</v>
      </c>
      <c r="J32" s="13">
        <v>243501</v>
      </c>
      <c r="L32" s="13">
        <v>193407</v>
      </c>
    </row>
    <row r="33" spans="3:12" ht="15.75">
      <c r="C33" s="8" t="s">
        <v>33</v>
      </c>
      <c r="J33" s="13">
        <v>135568</v>
      </c>
      <c r="L33" s="13">
        <f>125642</f>
        <v>125642</v>
      </c>
    </row>
    <row r="34" spans="3:12" ht="15.75">
      <c r="C34" s="8" t="s">
        <v>34</v>
      </c>
      <c r="J34" s="13">
        <v>5331</v>
      </c>
      <c r="L34" s="13">
        <f>7147</f>
        <v>7147</v>
      </c>
    </row>
    <row r="35" spans="10:12" ht="15.75">
      <c r="J35" s="15">
        <f>SUM(J31:J34)</f>
        <v>856733</v>
      </c>
      <c r="L35" s="15">
        <f>SUM(L31:L34)</f>
        <v>798284</v>
      </c>
    </row>
    <row r="36" spans="10:12" ht="15.75">
      <c r="J36" s="9"/>
      <c r="L36" s="9"/>
    </row>
    <row r="37" spans="1:12" ht="15.75">
      <c r="A37" s="8">
        <v>9</v>
      </c>
      <c r="B37" s="8" t="s">
        <v>93</v>
      </c>
      <c r="J37" s="9">
        <f>J29-J35</f>
        <v>-340143</v>
      </c>
      <c r="L37" s="9">
        <f>L29-L35</f>
        <v>-328364</v>
      </c>
    </row>
    <row r="38" spans="10:12" ht="15.75">
      <c r="J38" s="9"/>
      <c r="L38" s="17"/>
    </row>
    <row r="39" spans="10:12" ht="16.5" thickBot="1">
      <c r="J39" s="18">
        <f>SUM(J16:J21)+J37</f>
        <v>207057</v>
      </c>
      <c r="L39" s="18">
        <f>SUM(L16:L21)+L37</f>
        <v>209435</v>
      </c>
    </row>
    <row r="40" spans="10:12" ht="16.5" thickTop="1">
      <c r="J40" s="9"/>
      <c r="L40" s="17"/>
    </row>
    <row r="41" spans="10:12" ht="15.75">
      <c r="J41" s="9"/>
      <c r="L41" s="9"/>
    </row>
    <row r="42" spans="1:12" ht="15.75">
      <c r="A42" s="8">
        <v>10</v>
      </c>
      <c r="B42" s="8" t="s">
        <v>35</v>
      </c>
      <c r="J42" s="9"/>
      <c r="L42" s="9"/>
    </row>
    <row r="43" spans="2:12" ht="15.75">
      <c r="B43" s="8" t="s">
        <v>10</v>
      </c>
      <c r="J43" s="9">
        <v>154686</v>
      </c>
      <c r="L43" s="9">
        <v>154686</v>
      </c>
    </row>
    <row r="44" spans="2:12" ht="15.75">
      <c r="B44" s="8" t="s">
        <v>36</v>
      </c>
      <c r="J44" s="9"/>
      <c r="L44" s="9"/>
    </row>
    <row r="45" spans="3:12" ht="15.75">
      <c r="C45" s="8" t="s">
        <v>14</v>
      </c>
      <c r="J45" s="9">
        <v>72266</v>
      </c>
      <c r="L45" s="9">
        <v>72266</v>
      </c>
    </row>
    <row r="46" spans="3:12" ht="15.75">
      <c r="C46" s="8" t="s">
        <v>90</v>
      </c>
      <c r="J46" s="9">
        <v>55767</v>
      </c>
      <c r="L46" s="9">
        <v>55767</v>
      </c>
    </row>
    <row r="47" spans="3:12" ht="15.75">
      <c r="C47" s="8" t="s">
        <v>91</v>
      </c>
      <c r="J47" s="9">
        <f>L47+J120</f>
        <v>-137341</v>
      </c>
      <c r="L47" s="9">
        <f>-127117</f>
        <v>-127117</v>
      </c>
    </row>
    <row r="48" spans="3:12" ht="15.75">
      <c r="C48" s="8" t="s">
        <v>11</v>
      </c>
      <c r="J48" s="9">
        <f>-8310</f>
        <v>-8310</v>
      </c>
      <c r="L48" s="9">
        <f>-14545</f>
        <v>-14545</v>
      </c>
    </row>
    <row r="49" spans="10:12" ht="6.75" customHeight="1">
      <c r="J49" s="19"/>
      <c r="L49" s="19"/>
    </row>
    <row r="50" spans="10:12" ht="15.75">
      <c r="J50" s="9">
        <f>SUM(J43:J49)</f>
        <v>137068</v>
      </c>
      <c r="L50" s="9">
        <f>SUM(L43:L49)</f>
        <v>141057</v>
      </c>
    </row>
    <row r="51" spans="10:12" ht="15.75">
      <c r="J51" s="9"/>
      <c r="L51" s="9"/>
    </row>
    <row r="52" spans="1:12" ht="15.75">
      <c r="A52" s="8">
        <v>11</v>
      </c>
      <c r="B52" s="8" t="s">
        <v>12</v>
      </c>
      <c r="J52" s="9">
        <v>35536</v>
      </c>
      <c r="L52" s="9">
        <f>30995</f>
        <v>30995</v>
      </c>
    </row>
    <row r="53" spans="1:12" ht="15.75">
      <c r="A53" s="8">
        <v>12</v>
      </c>
      <c r="B53" s="8" t="s">
        <v>16</v>
      </c>
      <c r="J53" s="9">
        <v>27449</v>
      </c>
      <c r="L53" s="9">
        <v>29989</v>
      </c>
    </row>
    <row r="54" spans="1:12" ht="15.75">
      <c r="A54" s="8">
        <v>13</v>
      </c>
      <c r="B54" s="8" t="s">
        <v>37</v>
      </c>
      <c r="J54" s="9">
        <v>7004</v>
      </c>
      <c r="L54" s="9">
        <v>7394</v>
      </c>
    </row>
    <row r="55" spans="10:12" ht="15.75">
      <c r="J55" s="9"/>
      <c r="L55" s="9"/>
    </row>
    <row r="56" spans="10:12" ht="16.5" thickBot="1">
      <c r="J56" s="18">
        <f>SUM(J50:J55)</f>
        <v>207057</v>
      </c>
      <c r="L56" s="18">
        <f>SUM(L50:L55)</f>
        <v>209435</v>
      </c>
    </row>
    <row r="57" spans="10:12" ht="16.5" thickTop="1">
      <c r="J57" s="9"/>
      <c r="L57" s="9"/>
    </row>
    <row r="58" spans="1:12" ht="16.5" thickBot="1">
      <c r="A58" s="8">
        <v>14</v>
      </c>
      <c r="B58" s="8" t="s">
        <v>38</v>
      </c>
      <c r="J58" s="20">
        <f>(J50-J20-J21)/(J43*2)*100</f>
        <v>20.32601528257244</v>
      </c>
      <c r="L58" s="20">
        <f>(L50-L20-L21)/(L43*2)*100</f>
        <v>21.831322808786833</v>
      </c>
    </row>
    <row r="59" spans="10:12" ht="16.5" thickTop="1">
      <c r="J59" s="17"/>
      <c r="L59" s="17"/>
    </row>
    <row r="60" spans="10:12" ht="15.75">
      <c r="J60" s="17"/>
      <c r="L60" s="17"/>
    </row>
    <row r="61" spans="10:12" ht="15.75">
      <c r="J61" s="9"/>
      <c r="L61" s="9"/>
    </row>
    <row r="62" ht="15.75">
      <c r="A62" s="7" t="str">
        <f>A3</f>
        <v>JOHAN HOLDINGS BERHAD</v>
      </c>
    </row>
    <row r="63" ht="15.75">
      <c r="A63" s="7"/>
    </row>
    <row r="64" spans="1:12" ht="15.75">
      <c r="A64" s="7" t="s">
        <v>189</v>
      </c>
      <c r="L64" s="10"/>
    </row>
    <row r="65" ht="15.75">
      <c r="A65" s="7" t="s">
        <v>92</v>
      </c>
    </row>
    <row r="66" ht="15.75">
      <c r="A66" s="7"/>
    </row>
    <row r="67" ht="15.75">
      <c r="A67" s="7" t="s">
        <v>39</v>
      </c>
    </row>
    <row r="68" ht="15.75">
      <c r="A68" s="7"/>
    </row>
    <row r="69" spans="1:13" ht="15.75">
      <c r="A69" s="7"/>
      <c r="F69" s="34" t="s">
        <v>40</v>
      </c>
      <c r="G69" s="35"/>
      <c r="H69" s="36"/>
      <c r="I69" s="2"/>
      <c r="J69" s="34" t="s">
        <v>41</v>
      </c>
      <c r="K69" s="35"/>
      <c r="L69" s="36"/>
      <c r="M69" s="21"/>
    </row>
    <row r="70" spans="6:13" ht="15.75">
      <c r="F70" s="1"/>
      <c r="G70" s="1"/>
      <c r="H70" s="3" t="s">
        <v>21</v>
      </c>
      <c r="I70" s="2"/>
      <c r="J70" s="3"/>
      <c r="K70" s="1"/>
      <c r="L70" s="3" t="s">
        <v>21</v>
      </c>
      <c r="M70" s="11"/>
    </row>
    <row r="71" spans="6:13" ht="15.75">
      <c r="F71" s="3" t="s">
        <v>2</v>
      </c>
      <c r="G71" s="1"/>
      <c r="H71" s="3" t="s">
        <v>42</v>
      </c>
      <c r="I71" s="2"/>
      <c r="J71" s="3" t="s">
        <v>2</v>
      </c>
      <c r="K71" s="1"/>
      <c r="L71" s="3" t="s">
        <v>42</v>
      </c>
      <c r="M71" s="11"/>
    </row>
    <row r="72" spans="6:13" ht="15.75">
      <c r="F72" s="3" t="s">
        <v>42</v>
      </c>
      <c r="G72" s="1"/>
      <c r="H72" s="3" t="s">
        <v>43</v>
      </c>
      <c r="I72" s="2"/>
      <c r="J72" s="3" t="s">
        <v>42</v>
      </c>
      <c r="K72" s="1"/>
      <c r="L72" s="3" t="s">
        <v>43</v>
      </c>
      <c r="M72" s="11"/>
    </row>
    <row r="73" spans="6:13" ht="15.75">
      <c r="F73" s="3" t="s">
        <v>24</v>
      </c>
      <c r="G73" s="1"/>
      <c r="H73" s="3" t="s">
        <v>24</v>
      </c>
      <c r="I73" s="2"/>
      <c r="J73" s="3" t="s">
        <v>44</v>
      </c>
      <c r="K73" s="1"/>
      <c r="L73" s="3" t="s">
        <v>45</v>
      </c>
      <c r="M73" s="11"/>
    </row>
    <row r="74" spans="6:13" ht="15.75">
      <c r="F74" s="3" t="s">
        <v>190</v>
      </c>
      <c r="G74" s="1"/>
      <c r="H74" s="3" t="s">
        <v>191</v>
      </c>
      <c r="I74" s="2"/>
      <c r="J74" s="3" t="s">
        <v>190</v>
      </c>
      <c r="K74" s="1"/>
      <c r="L74" s="3" t="s">
        <v>191</v>
      </c>
      <c r="M74" s="11"/>
    </row>
    <row r="75" spans="6:13" ht="15.75">
      <c r="F75" s="3" t="s">
        <v>1</v>
      </c>
      <c r="G75" s="1"/>
      <c r="H75" s="3" t="s">
        <v>1</v>
      </c>
      <c r="I75" s="2"/>
      <c r="J75" s="3" t="s">
        <v>1</v>
      </c>
      <c r="K75" s="1"/>
      <c r="L75" s="3" t="s">
        <v>1</v>
      </c>
      <c r="M75" s="11"/>
    </row>
    <row r="77" spans="1:13" ht="16.5" thickBot="1">
      <c r="A77" s="8">
        <v>1</v>
      </c>
      <c r="B77" s="8" t="s">
        <v>46</v>
      </c>
      <c r="C77" s="8" t="s">
        <v>13</v>
      </c>
      <c r="F77" s="22">
        <v>409018</v>
      </c>
      <c r="G77" s="9"/>
      <c r="H77" s="22">
        <v>339596</v>
      </c>
      <c r="I77" s="9"/>
      <c r="J77" s="22">
        <v>761974</v>
      </c>
      <c r="K77" s="9"/>
      <c r="L77" s="22">
        <v>694942</v>
      </c>
      <c r="M77" s="9"/>
    </row>
    <row r="78" spans="6:13" ht="7.5" customHeight="1" thickTop="1">
      <c r="F78" s="9"/>
      <c r="G78" s="9"/>
      <c r="H78" s="9"/>
      <c r="I78" s="9"/>
      <c r="J78" s="9"/>
      <c r="K78" s="9"/>
      <c r="L78" s="9"/>
      <c r="M78" s="9"/>
    </row>
    <row r="79" spans="2:13" ht="16.5" thickBot="1">
      <c r="B79" s="8" t="s">
        <v>47</v>
      </c>
      <c r="C79" s="8" t="s">
        <v>48</v>
      </c>
      <c r="F79" s="22">
        <v>0</v>
      </c>
      <c r="G79" s="9"/>
      <c r="H79" s="22">
        <v>0</v>
      </c>
      <c r="I79" s="9"/>
      <c r="J79" s="22">
        <v>0</v>
      </c>
      <c r="K79" s="9"/>
      <c r="L79" s="22">
        <v>0</v>
      </c>
      <c r="M79" s="9"/>
    </row>
    <row r="80" spans="6:13" ht="7.5" customHeight="1" thickTop="1">
      <c r="F80" s="9"/>
      <c r="G80" s="9"/>
      <c r="H80" s="9"/>
      <c r="I80" s="9"/>
      <c r="J80" s="9"/>
      <c r="K80" s="9"/>
      <c r="L80" s="9"/>
      <c r="M80" s="9"/>
    </row>
    <row r="81" spans="2:13" ht="16.5" thickBot="1">
      <c r="B81" s="8" t="s">
        <v>49</v>
      </c>
      <c r="C81" s="8" t="s">
        <v>50</v>
      </c>
      <c r="F81" s="22">
        <v>958</v>
      </c>
      <c r="G81" s="9"/>
      <c r="H81" s="22">
        <v>2676</v>
      </c>
      <c r="I81" s="9"/>
      <c r="J81" s="22">
        <v>1968</v>
      </c>
      <c r="K81" s="9"/>
      <c r="L81" s="22">
        <v>3671</v>
      </c>
      <c r="M81" s="9"/>
    </row>
    <row r="82" spans="6:13" ht="16.5" thickTop="1">
      <c r="F82" s="9"/>
      <c r="G82" s="9"/>
      <c r="H82" s="9"/>
      <c r="I82" s="9"/>
      <c r="J82" s="9"/>
      <c r="K82" s="9"/>
      <c r="L82" s="9"/>
      <c r="M82" s="9"/>
    </row>
    <row r="83" spans="1:13" ht="15.75">
      <c r="A83" s="8">
        <v>2</v>
      </c>
      <c r="B83" s="8" t="s">
        <v>46</v>
      </c>
      <c r="C83" s="8" t="s">
        <v>51</v>
      </c>
      <c r="F83" s="9">
        <v>11864</v>
      </c>
      <c r="G83" s="9"/>
      <c r="H83" s="9">
        <v>13241</v>
      </c>
      <c r="I83" s="9"/>
      <c r="J83" s="9">
        <v>26131</v>
      </c>
      <c r="K83" s="9"/>
      <c r="L83" s="9">
        <v>29198</v>
      </c>
      <c r="M83" s="9"/>
    </row>
    <row r="84" spans="3:13" ht="15.75">
      <c r="C84" s="8" t="s">
        <v>52</v>
      </c>
      <c r="F84" s="9"/>
      <c r="G84" s="9"/>
      <c r="H84" s="9"/>
      <c r="I84" s="9"/>
      <c r="J84" s="9"/>
      <c r="K84" s="9"/>
      <c r="L84" s="9"/>
      <c r="M84" s="9"/>
    </row>
    <row r="85" spans="3:13" ht="15.75">
      <c r="C85" s="8" t="s">
        <v>53</v>
      </c>
      <c r="F85" s="9"/>
      <c r="G85" s="9"/>
      <c r="H85" s="9"/>
      <c r="I85" s="9"/>
      <c r="J85" s="9"/>
      <c r="K85" s="9"/>
      <c r="L85" s="9"/>
      <c r="M85" s="9"/>
    </row>
    <row r="86" spans="3:13" ht="15.75">
      <c r="C86" s="8" t="s">
        <v>54</v>
      </c>
      <c r="F86" s="9"/>
      <c r="G86" s="9"/>
      <c r="H86" s="9"/>
      <c r="I86" s="9"/>
      <c r="J86" s="9"/>
      <c r="K86" s="9"/>
      <c r="L86" s="9"/>
      <c r="M86" s="9"/>
    </row>
    <row r="87" spans="6:13" ht="6.75" customHeight="1">
      <c r="F87" s="9"/>
      <c r="G87" s="9"/>
      <c r="H87" s="9"/>
      <c r="I87" s="9"/>
      <c r="J87" s="9"/>
      <c r="K87" s="9"/>
      <c r="L87" s="9"/>
      <c r="M87" s="9"/>
    </row>
    <row r="88" spans="2:13" ht="15.75">
      <c r="B88" s="8" t="s">
        <v>47</v>
      </c>
      <c r="C88" s="8" t="s">
        <v>55</v>
      </c>
      <c r="F88" s="9">
        <f>-11108</f>
        <v>-11108</v>
      </c>
      <c r="G88" s="9"/>
      <c r="H88" s="9">
        <f>-14603</f>
        <v>-14603</v>
      </c>
      <c r="I88" s="9"/>
      <c r="J88" s="9">
        <f>-24392</f>
        <v>-24392</v>
      </c>
      <c r="K88" s="9"/>
      <c r="L88" s="9">
        <f>-29141</f>
        <v>-29141</v>
      </c>
      <c r="M88" s="9"/>
    </row>
    <row r="89" spans="6:13" ht="6.75" customHeight="1">
      <c r="F89" s="9"/>
      <c r="G89" s="9"/>
      <c r="H89" s="9"/>
      <c r="I89" s="9"/>
      <c r="J89" s="9"/>
      <c r="K89" s="9"/>
      <c r="L89" s="9"/>
      <c r="M89" s="9"/>
    </row>
    <row r="90" spans="2:13" ht="15.75">
      <c r="B90" s="8" t="s">
        <v>56</v>
      </c>
      <c r="C90" s="8" t="s">
        <v>57</v>
      </c>
      <c r="F90" s="9">
        <f>-4458</f>
        <v>-4458</v>
      </c>
      <c r="G90" s="9"/>
      <c r="H90" s="9">
        <f>-4490</f>
        <v>-4490</v>
      </c>
      <c r="I90" s="9"/>
      <c r="J90" s="9">
        <f>-8390</f>
        <v>-8390</v>
      </c>
      <c r="K90" s="9"/>
      <c r="L90" s="9">
        <f>-8592</f>
        <v>-8592</v>
      </c>
      <c r="M90" s="9"/>
    </row>
    <row r="91" spans="6:13" ht="6.75" customHeight="1">
      <c r="F91" s="9"/>
      <c r="G91" s="9"/>
      <c r="H91" s="9"/>
      <c r="I91" s="9"/>
      <c r="J91" s="9"/>
      <c r="K91" s="9"/>
      <c r="L91" s="9"/>
      <c r="M91" s="9"/>
    </row>
    <row r="92" spans="2:13" ht="15.75">
      <c r="B92" s="8" t="s">
        <v>58</v>
      </c>
      <c r="C92" s="8" t="s">
        <v>59</v>
      </c>
      <c r="F92" s="9">
        <f>J92</f>
        <v>0</v>
      </c>
      <c r="G92" s="9"/>
      <c r="H92" s="9">
        <v>0</v>
      </c>
      <c r="I92" s="9"/>
      <c r="J92" s="9">
        <v>0</v>
      </c>
      <c r="K92" s="9"/>
      <c r="L92" s="9">
        <v>0</v>
      </c>
      <c r="M92" s="9"/>
    </row>
    <row r="93" spans="6:13" ht="15.75" customHeight="1">
      <c r="F93" s="19"/>
      <c r="G93" s="9"/>
      <c r="H93" s="19"/>
      <c r="I93" s="9"/>
      <c r="J93" s="19"/>
      <c r="K93" s="9"/>
      <c r="L93" s="19"/>
      <c r="M93" s="9"/>
    </row>
    <row r="94" spans="2:13" ht="15.75">
      <c r="B94" s="8" t="s">
        <v>60</v>
      </c>
      <c r="C94" s="8" t="s">
        <v>61</v>
      </c>
      <c r="F94" s="9">
        <f>SUM(F83:F93)</f>
        <v>-3702</v>
      </c>
      <c r="G94" s="9"/>
      <c r="H94" s="9">
        <f>SUM(H83:H93)</f>
        <v>-5852</v>
      </c>
      <c r="I94" s="9"/>
      <c r="J94" s="9">
        <f>SUM(J83:J93)</f>
        <v>-6651</v>
      </c>
      <c r="K94" s="9"/>
      <c r="L94" s="9">
        <f>SUM(L83:L93)</f>
        <v>-8535</v>
      </c>
      <c r="M94" s="9"/>
    </row>
    <row r="95" spans="3:13" ht="15.75">
      <c r="C95" s="8" t="s">
        <v>52</v>
      </c>
      <c r="F95" s="9"/>
      <c r="G95" s="9"/>
      <c r="H95" s="9"/>
      <c r="I95" s="9"/>
      <c r="J95" s="9"/>
      <c r="K95" s="9"/>
      <c r="L95" s="9"/>
      <c r="M95" s="9"/>
    </row>
    <row r="96" spans="3:13" ht="15.75">
      <c r="C96" s="8" t="s">
        <v>62</v>
      </c>
      <c r="F96" s="9"/>
      <c r="G96" s="9"/>
      <c r="H96" s="9"/>
      <c r="I96" s="9"/>
      <c r="J96" s="9"/>
      <c r="K96" s="9"/>
      <c r="L96" s="9"/>
      <c r="M96" s="9"/>
    </row>
    <row r="97" spans="3:13" ht="15.75">
      <c r="C97" s="8" t="s">
        <v>63</v>
      </c>
      <c r="F97" s="9"/>
      <c r="G97" s="9"/>
      <c r="H97" s="9"/>
      <c r="I97" s="9"/>
      <c r="J97" s="9"/>
      <c r="K97" s="9"/>
      <c r="L97" s="9"/>
      <c r="M97" s="9"/>
    </row>
    <row r="98" spans="6:13" ht="15.75">
      <c r="F98" s="9"/>
      <c r="G98" s="9"/>
      <c r="H98" s="9"/>
      <c r="I98" s="9"/>
      <c r="J98" s="9"/>
      <c r="K98" s="9"/>
      <c r="L98" s="9"/>
      <c r="M98" s="9"/>
    </row>
    <row r="99" spans="2:13" ht="15.75">
      <c r="B99" s="8" t="s">
        <v>64</v>
      </c>
      <c r="C99" s="8" t="s">
        <v>65</v>
      </c>
      <c r="F99" s="9">
        <v>2637</v>
      </c>
      <c r="G99" s="9"/>
      <c r="H99" s="9">
        <v>994</v>
      </c>
      <c r="I99" s="9"/>
      <c r="J99" s="9">
        <v>1771</v>
      </c>
      <c r="K99" s="9"/>
      <c r="L99" s="9">
        <v>1757</v>
      </c>
      <c r="M99" s="9"/>
    </row>
    <row r="100" spans="3:13" ht="15.75">
      <c r="C100" s="8" t="s">
        <v>66</v>
      </c>
      <c r="F100" s="9"/>
      <c r="G100" s="9"/>
      <c r="H100" s="9"/>
      <c r="I100" s="9"/>
      <c r="J100" s="9"/>
      <c r="K100" s="9"/>
      <c r="L100" s="9"/>
      <c r="M100" s="9"/>
    </row>
    <row r="101" spans="6:13" ht="15.75">
      <c r="F101" s="19"/>
      <c r="G101" s="9"/>
      <c r="H101" s="19"/>
      <c r="I101" s="9"/>
      <c r="J101" s="19"/>
      <c r="K101" s="9"/>
      <c r="L101" s="19"/>
      <c r="M101" s="9"/>
    </row>
    <row r="102" spans="2:13" ht="15.75">
      <c r="B102" s="8" t="s">
        <v>67</v>
      </c>
      <c r="C102" s="8" t="s">
        <v>68</v>
      </c>
      <c r="F102" s="9">
        <f>SUM(F94:F101)</f>
        <v>-1065</v>
      </c>
      <c r="G102" s="9"/>
      <c r="H102" s="9">
        <f>SUM(H94:H101)</f>
        <v>-4858</v>
      </c>
      <c r="I102" s="9"/>
      <c r="J102" s="9">
        <f>SUM(J94:J101)</f>
        <v>-4880</v>
      </c>
      <c r="K102" s="9"/>
      <c r="L102" s="9">
        <f>SUM(L94:L101)</f>
        <v>-6778</v>
      </c>
      <c r="M102" s="9"/>
    </row>
    <row r="103" spans="3:13" ht="15.75">
      <c r="C103" s="8" t="s">
        <v>54</v>
      </c>
      <c r="F103" s="9"/>
      <c r="G103" s="9"/>
      <c r="H103" s="9"/>
      <c r="I103" s="9"/>
      <c r="J103" s="9"/>
      <c r="K103" s="9"/>
      <c r="L103" s="9"/>
      <c r="M103" s="9"/>
    </row>
    <row r="104" spans="6:13" ht="15.75">
      <c r="F104" s="9"/>
      <c r="G104" s="9"/>
      <c r="H104" s="9"/>
      <c r="I104" s="9"/>
      <c r="J104" s="9"/>
      <c r="K104" s="9"/>
      <c r="L104" s="9"/>
      <c r="M104" s="9"/>
    </row>
    <row r="105" spans="2:13" ht="15.75">
      <c r="B105" s="8" t="s">
        <v>69</v>
      </c>
      <c r="C105" s="8" t="s">
        <v>7</v>
      </c>
      <c r="F105" s="9">
        <f>-1997</f>
        <v>-1997</v>
      </c>
      <c r="G105" s="9"/>
      <c r="H105" s="9">
        <f>-1700</f>
        <v>-1700</v>
      </c>
      <c r="I105" s="9"/>
      <c r="J105" s="9">
        <f>-4007</f>
        <v>-4007</v>
      </c>
      <c r="K105" s="9"/>
      <c r="L105" s="9">
        <f>-3636</f>
        <v>-3636</v>
      </c>
      <c r="M105" s="9"/>
    </row>
    <row r="106" spans="6:13" ht="15.75">
      <c r="F106" s="19"/>
      <c r="G106" s="9"/>
      <c r="H106" s="19"/>
      <c r="I106" s="9"/>
      <c r="J106" s="19"/>
      <c r="K106" s="9"/>
      <c r="L106" s="19"/>
      <c r="M106" s="9"/>
    </row>
    <row r="107" spans="2:13" ht="15.75">
      <c r="B107" s="8" t="s">
        <v>70</v>
      </c>
      <c r="C107" s="8" t="s">
        <v>70</v>
      </c>
      <c r="D107" s="8" t="s">
        <v>71</v>
      </c>
      <c r="F107" s="9">
        <f>SUM(F102:F106)</f>
        <v>-3062</v>
      </c>
      <c r="G107" s="9"/>
      <c r="H107" s="9">
        <f>SUM(H102:H106)</f>
        <v>-6558</v>
      </c>
      <c r="I107" s="9"/>
      <c r="J107" s="9">
        <f>SUM(J102:J106)</f>
        <v>-8887</v>
      </c>
      <c r="K107" s="9"/>
      <c r="L107" s="9">
        <f>SUM(L102:L106)</f>
        <v>-10414</v>
      </c>
      <c r="M107" s="9"/>
    </row>
    <row r="108" spans="4:13" ht="15.75">
      <c r="D108" s="8" t="s">
        <v>72</v>
      </c>
      <c r="F108" s="9"/>
      <c r="G108" s="9"/>
      <c r="H108" s="9"/>
      <c r="I108" s="9"/>
      <c r="J108" s="9"/>
      <c r="K108" s="9"/>
      <c r="L108" s="9"/>
      <c r="M108" s="9"/>
    </row>
    <row r="109" spans="6:13" ht="15.75">
      <c r="F109" s="9"/>
      <c r="G109" s="9"/>
      <c r="H109" s="9"/>
      <c r="I109" s="9"/>
      <c r="J109" s="9"/>
      <c r="K109" s="9"/>
      <c r="L109" s="9"/>
      <c r="M109" s="9"/>
    </row>
    <row r="110" spans="3:13" ht="15.75">
      <c r="C110" s="8" t="s">
        <v>73</v>
      </c>
      <c r="D110" s="8" t="s">
        <v>74</v>
      </c>
      <c r="F110" s="9">
        <f>-440</f>
        <v>-440</v>
      </c>
      <c r="G110" s="9"/>
      <c r="H110" s="9">
        <f>-111</f>
        <v>-111</v>
      </c>
      <c r="I110" s="9"/>
      <c r="J110" s="9">
        <f>-1337</f>
        <v>-1337</v>
      </c>
      <c r="K110" s="9"/>
      <c r="L110" s="9">
        <f>-1247</f>
        <v>-1247</v>
      </c>
      <c r="M110" s="9"/>
    </row>
    <row r="111" spans="6:13" ht="15.75">
      <c r="F111" s="19"/>
      <c r="G111" s="9"/>
      <c r="H111" s="19"/>
      <c r="I111" s="9"/>
      <c r="J111" s="19"/>
      <c r="K111" s="9"/>
      <c r="L111" s="19"/>
      <c r="M111" s="9"/>
    </row>
    <row r="112" spans="2:13" ht="15.75">
      <c r="B112" s="8" t="s">
        <v>75</v>
      </c>
      <c r="C112" s="8" t="s">
        <v>76</v>
      </c>
      <c r="F112" s="9">
        <f>SUM(F107:F111)</f>
        <v>-3502</v>
      </c>
      <c r="G112" s="9"/>
      <c r="H112" s="9">
        <f>SUM(H107:H111)</f>
        <v>-6669</v>
      </c>
      <c r="I112" s="9"/>
      <c r="J112" s="9">
        <f>SUM(J107:J111)</f>
        <v>-10224</v>
      </c>
      <c r="K112" s="9"/>
      <c r="L112" s="9">
        <f>SUM(L107:L111)</f>
        <v>-11661</v>
      </c>
      <c r="M112" s="9"/>
    </row>
    <row r="113" spans="3:13" ht="15.75">
      <c r="C113" s="8" t="s">
        <v>77</v>
      </c>
      <c r="F113" s="9"/>
      <c r="G113" s="9"/>
      <c r="H113" s="9"/>
      <c r="I113" s="9"/>
      <c r="J113" s="9"/>
      <c r="K113" s="9"/>
      <c r="L113" s="9"/>
      <c r="M113" s="9"/>
    </row>
    <row r="114" spans="6:13" ht="15.75">
      <c r="F114" s="9"/>
      <c r="G114" s="9"/>
      <c r="H114" s="9"/>
      <c r="I114" s="9"/>
      <c r="J114" s="9"/>
      <c r="K114" s="9"/>
      <c r="L114" s="9"/>
      <c r="M114" s="9"/>
    </row>
    <row r="115" spans="2:13" ht="15.75">
      <c r="B115" s="8" t="s">
        <v>78</v>
      </c>
      <c r="C115" s="8" t="s">
        <v>70</v>
      </c>
      <c r="D115" s="8" t="s">
        <v>79</v>
      </c>
      <c r="F115" s="9">
        <v>0</v>
      </c>
      <c r="G115" s="9"/>
      <c r="H115" s="9">
        <v>0</v>
      </c>
      <c r="I115" s="9"/>
      <c r="J115" s="9">
        <v>0</v>
      </c>
      <c r="K115" s="9"/>
      <c r="L115" s="9">
        <v>0</v>
      </c>
      <c r="M115" s="9"/>
    </row>
    <row r="116" spans="3:13" ht="15.75">
      <c r="C116" s="8" t="s">
        <v>73</v>
      </c>
      <c r="D116" s="8" t="s">
        <v>74</v>
      </c>
      <c r="F116" s="9">
        <v>0</v>
      </c>
      <c r="G116" s="9"/>
      <c r="H116" s="9">
        <v>0</v>
      </c>
      <c r="I116" s="9"/>
      <c r="J116" s="9">
        <v>0</v>
      </c>
      <c r="K116" s="9"/>
      <c r="L116" s="9">
        <v>0</v>
      </c>
      <c r="M116" s="9"/>
    </row>
    <row r="117" spans="3:13" ht="15.75">
      <c r="C117" s="8" t="s">
        <v>80</v>
      </c>
      <c r="D117" s="8" t="s">
        <v>81</v>
      </c>
      <c r="F117" s="9">
        <v>0</v>
      </c>
      <c r="G117" s="9"/>
      <c r="H117" s="9">
        <v>0</v>
      </c>
      <c r="I117" s="9"/>
      <c r="J117" s="9">
        <v>0</v>
      </c>
      <c r="K117" s="9"/>
      <c r="L117" s="9">
        <v>0</v>
      </c>
      <c r="M117" s="9"/>
    </row>
    <row r="118" spans="4:13" ht="15.75">
      <c r="D118" s="8" t="s">
        <v>77</v>
      </c>
      <c r="F118" s="9"/>
      <c r="G118" s="9"/>
      <c r="H118" s="9"/>
      <c r="I118" s="9"/>
      <c r="J118" s="9"/>
      <c r="K118" s="9"/>
      <c r="L118" s="9"/>
      <c r="M118" s="9"/>
    </row>
    <row r="119" spans="6:13" ht="15.75">
      <c r="F119" s="19"/>
      <c r="G119" s="9"/>
      <c r="H119" s="19"/>
      <c r="I119" s="9"/>
      <c r="J119" s="19"/>
      <c r="K119" s="9"/>
      <c r="L119" s="19"/>
      <c r="M119" s="9"/>
    </row>
    <row r="120" spans="2:13" ht="15.75">
      <c r="B120" s="8" t="s">
        <v>82</v>
      </c>
      <c r="C120" s="8" t="s">
        <v>83</v>
      </c>
      <c r="F120" s="23">
        <f>SUM(F112:F119)</f>
        <v>-3502</v>
      </c>
      <c r="G120" s="9"/>
      <c r="H120" s="23">
        <f>SUM(H112:H119)</f>
        <v>-6669</v>
      </c>
      <c r="I120" s="9"/>
      <c r="J120" s="23">
        <f>SUM(J112:J119)</f>
        <v>-10224</v>
      </c>
      <c r="K120" s="9"/>
      <c r="L120" s="23">
        <f>SUM(L112:L119)</f>
        <v>-11661</v>
      </c>
      <c r="M120" s="9"/>
    </row>
    <row r="121" spans="3:13" ht="15.75">
      <c r="C121" s="8" t="s">
        <v>84</v>
      </c>
      <c r="F121" s="16"/>
      <c r="G121" s="9"/>
      <c r="H121" s="16"/>
      <c r="I121" s="9"/>
      <c r="J121" s="16"/>
      <c r="K121" s="9"/>
      <c r="L121" s="16"/>
      <c r="M121" s="9"/>
    </row>
    <row r="122" spans="3:13" ht="16.5" thickBot="1">
      <c r="C122" s="8" t="s">
        <v>85</v>
      </c>
      <c r="F122" s="22"/>
      <c r="G122" s="9"/>
      <c r="H122" s="22"/>
      <c r="I122" s="9"/>
      <c r="J122" s="22"/>
      <c r="K122" s="9"/>
      <c r="L122" s="22"/>
      <c r="M122" s="9"/>
    </row>
    <row r="123" spans="6:13" ht="16.5" thickTop="1">
      <c r="F123" s="9"/>
      <c r="G123" s="9"/>
      <c r="H123" s="9"/>
      <c r="I123" s="9"/>
      <c r="J123" s="9"/>
      <c r="K123" s="9"/>
      <c r="L123" s="9"/>
      <c r="M123" s="9"/>
    </row>
    <row r="124" spans="1:13" ht="15.75">
      <c r="A124" s="7" t="str">
        <f>A3</f>
        <v>JOHAN HOLDINGS BERHAD</v>
      </c>
      <c r="M124" s="9"/>
    </row>
    <row r="125" spans="1:13" ht="15.75">
      <c r="A125" s="7"/>
      <c r="M125" s="9"/>
    </row>
    <row r="126" spans="1:13" ht="15.75">
      <c r="A126" s="7" t="str">
        <f>A64</f>
        <v>Quarterly Report on Consolidated Results For The Financial Quarter Ended 31 July 2002</v>
      </c>
      <c r="L126" s="10"/>
      <c r="M126" s="9"/>
    </row>
    <row r="127" spans="1:13" ht="15.75">
      <c r="A127" s="7" t="s">
        <v>92</v>
      </c>
      <c r="M127" s="9"/>
    </row>
    <row r="128" spans="1:13" ht="15.75">
      <c r="A128" s="7"/>
      <c r="M128" s="9"/>
    </row>
    <row r="129" spans="1:13" ht="15.75">
      <c r="A129" s="7" t="s">
        <v>186</v>
      </c>
      <c r="M129" s="9"/>
    </row>
    <row r="130" spans="1:13" ht="15.75">
      <c r="A130" s="7"/>
      <c r="M130" s="9"/>
    </row>
    <row r="131" spans="1:13" ht="15.75">
      <c r="A131" s="7"/>
      <c r="F131" s="34" t="s">
        <v>40</v>
      </c>
      <c r="G131" s="35"/>
      <c r="H131" s="36"/>
      <c r="I131" s="2"/>
      <c r="J131" s="34" t="s">
        <v>41</v>
      </c>
      <c r="K131" s="35"/>
      <c r="L131" s="36"/>
      <c r="M131" s="9"/>
    </row>
    <row r="132" spans="6:13" ht="15.75">
      <c r="F132" s="1"/>
      <c r="G132" s="1"/>
      <c r="H132" s="3" t="s">
        <v>21</v>
      </c>
      <c r="I132" s="2"/>
      <c r="J132" s="3"/>
      <c r="K132" s="1"/>
      <c r="L132" s="3" t="s">
        <v>21</v>
      </c>
      <c r="M132" s="9"/>
    </row>
    <row r="133" spans="6:13" ht="15.75">
      <c r="F133" s="3" t="s">
        <v>2</v>
      </c>
      <c r="G133" s="1"/>
      <c r="H133" s="3" t="s">
        <v>42</v>
      </c>
      <c r="I133" s="2"/>
      <c r="J133" s="3" t="s">
        <v>2</v>
      </c>
      <c r="K133" s="1"/>
      <c r="L133" s="3" t="s">
        <v>42</v>
      </c>
      <c r="M133" s="9"/>
    </row>
    <row r="134" spans="6:13" ht="15.75">
      <c r="F134" s="3" t="s">
        <v>42</v>
      </c>
      <c r="G134" s="1"/>
      <c r="H134" s="3" t="s">
        <v>43</v>
      </c>
      <c r="I134" s="2"/>
      <c r="J134" s="3" t="s">
        <v>42</v>
      </c>
      <c r="K134" s="1"/>
      <c r="L134" s="3" t="s">
        <v>43</v>
      </c>
      <c r="M134" s="9"/>
    </row>
    <row r="135" spans="6:13" ht="15.75">
      <c r="F135" s="3" t="s">
        <v>24</v>
      </c>
      <c r="G135" s="1"/>
      <c r="H135" s="3" t="s">
        <v>24</v>
      </c>
      <c r="I135" s="2"/>
      <c r="J135" s="3" t="s">
        <v>44</v>
      </c>
      <c r="K135" s="1"/>
      <c r="L135" s="3" t="s">
        <v>45</v>
      </c>
      <c r="M135" s="9"/>
    </row>
    <row r="136" spans="6:13" ht="15.75">
      <c r="F136" s="3" t="s">
        <v>190</v>
      </c>
      <c r="G136" s="1"/>
      <c r="H136" s="3" t="s">
        <v>191</v>
      </c>
      <c r="I136" s="2"/>
      <c r="J136" s="3" t="s">
        <v>190</v>
      </c>
      <c r="K136" s="1"/>
      <c r="L136" s="3" t="s">
        <v>191</v>
      </c>
      <c r="M136" s="9"/>
    </row>
    <row r="137" spans="6:13" ht="15.75">
      <c r="F137" s="3" t="s">
        <v>1</v>
      </c>
      <c r="G137" s="1"/>
      <c r="H137" s="3" t="s">
        <v>1</v>
      </c>
      <c r="I137" s="2"/>
      <c r="J137" s="3" t="s">
        <v>1</v>
      </c>
      <c r="K137" s="1"/>
      <c r="L137" s="3" t="s">
        <v>1</v>
      </c>
      <c r="M137" s="9"/>
    </row>
    <row r="138" spans="6:13" ht="15.75">
      <c r="F138" s="9"/>
      <c r="G138" s="9"/>
      <c r="H138" s="9"/>
      <c r="I138" s="9"/>
      <c r="J138" s="9"/>
      <c r="K138" s="9"/>
      <c r="L138" s="9"/>
      <c r="M138" s="9"/>
    </row>
    <row r="139" spans="6:13" ht="15.75">
      <c r="F139" s="9"/>
      <c r="G139" s="9"/>
      <c r="H139" s="9"/>
      <c r="I139" s="9"/>
      <c r="J139" s="9"/>
      <c r="K139" s="9"/>
      <c r="L139" s="9"/>
      <c r="M139" s="9"/>
    </row>
    <row r="140" spans="1:13" ht="15.75">
      <c r="A140" s="8">
        <v>3</v>
      </c>
      <c r="B140" s="8" t="s">
        <v>46</v>
      </c>
      <c r="C140" s="8" t="s">
        <v>88</v>
      </c>
      <c r="F140" s="9"/>
      <c r="G140" s="9"/>
      <c r="H140" s="9"/>
      <c r="I140" s="9"/>
      <c r="J140" s="9"/>
      <c r="K140" s="9"/>
      <c r="L140" s="9"/>
      <c r="M140" s="9"/>
    </row>
    <row r="141" spans="3:13" ht="15.75">
      <c r="C141" s="8" t="s">
        <v>87</v>
      </c>
      <c r="F141" s="9"/>
      <c r="G141" s="9"/>
      <c r="H141" s="9"/>
      <c r="I141" s="9"/>
      <c r="J141" s="9"/>
      <c r="K141" s="9"/>
      <c r="L141" s="9"/>
      <c r="M141" s="9"/>
    </row>
    <row r="142" spans="3:13" ht="15.75">
      <c r="C142" s="8" t="s">
        <v>86</v>
      </c>
      <c r="F142" s="9"/>
      <c r="G142" s="9"/>
      <c r="H142" s="9"/>
      <c r="I142" s="9"/>
      <c r="J142" s="9"/>
      <c r="K142" s="9"/>
      <c r="L142" s="9"/>
      <c r="M142" s="9"/>
    </row>
    <row r="143" spans="6:13" ht="15.75">
      <c r="F143" s="9"/>
      <c r="G143" s="9"/>
      <c r="H143" s="9"/>
      <c r="I143" s="9"/>
      <c r="J143" s="9"/>
      <c r="K143" s="9"/>
      <c r="L143" s="9"/>
      <c r="M143" s="9"/>
    </row>
    <row r="144" spans="3:13" ht="16.5" thickBot="1">
      <c r="C144" s="8" t="s">
        <v>70</v>
      </c>
      <c r="D144" s="8" t="s">
        <v>89</v>
      </c>
      <c r="F144" s="24">
        <f>SUM(F120/(J43*2))*100</f>
        <v>-1.1319705726439369</v>
      </c>
      <c r="G144" s="9"/>
      <c r="H144" s="24">
        <f>SUM(H120/(L43*2))*100</f>
        <v>-2.1556572669795586</v>
      </c>
      <c r="I144" s="9"/>
      <c r="J144" s="24">
        <f>SUM(J120/(J43*2))*100</f>
        <v>-3.3047593188782436</v>
      </c>
      <c r="K144" s="9"/>
      <c r="L144" s="24">
        <f>SUM(L120/(L43*2))*100</f>
        <v>-3.769248671502269</v>
      </c>
      <c r="M144" s="9"/>
    </row>
    <row r="145" spans="6:13" ht="16.5" thickTop="1">
      <c r="F145" s="9"/>
      <c r="G145" s="9"/>
      <c r="H145" s="9"/>
      <c r="I145" s="9"/>
      <c r="J145" s="9"/>
      <c r="K145" s="9"/>
      <c r="L145" s="9"/>
      <c r="M145" s="9"/>
    </row>
    <row r="150" ht="15.75">
      <c r="A150" s="7" t="str">
        <f>A3</f>
        <v>JOHAN HOLDINGS BERHAD</v>
      </c>
    </row>
    <row r="152" ht="15.75">
      <c r="A152" s="7" t="s">
        <v>192</v>
      </c>
    </row>
    <row r="155" spans="2:3" ht="15.75">
      <c r="B155" s="25" t="s">
        <v>96</v>
      </c>
      <c r="C155" s="7" t="s">
        <v>97</v>
      </c>
    </row>
    <row r="156" ht="15.75">
      <c r="B156" s="26"/>
    </row>
    <row r="157" ht="15.75">
      <c r="B157" s="26"/>
    </row>
    <row r="158" ht="15.75">
      <c r="B158" s="26"/>
    </row>
    <row r="159" ht="15.75">
      <c r="B159" s="26"/>
    </row>
    <row r="160" ht="15.75">
      <c r="B160" s="26"/>
    </row>
    <row r="161" ht="15.75">
      <c r="B161" s="26"/>
    </row>
    <row r="162" spans="2:4" ht="15.75">
      <c r="B162" s="25" t="s">
        <v>98</v>
      </c>
      <c r="C162" s="7" t="s">
        <v>99</v>
      </c>
      <c r="D162" s="7"/>
    </row>
    <row r="163" ht="15.75">
      <c r="B163" s="26"/>
    </row>
    <row r="164" ht="15.75">
      <c r="B164" s="26"/>
    </row>
    <row r="165" ht="15.75">
      <c r="B165" s="26"/>
    </row>
    <row r="166" ht="15.75">
      <c r="B166" s="26"/>
    </row>
    <row r="167" spans="2:3" ht="15.75">
      <c r="B167" s="25" t="s">
        <v>109</v>
      </c>
      <c r="C167" s="7" t="s">
        <v>100</v>
      </c>
    </row>
    <row r="168" ht="15.75">
      <c r="B168" s="26"/>
    </row>
    <row r="169" ht="15.75">
      <c r="B169" s="26"/>
    </row>
    <row r="170" ht="15.75">
      <c r="B170" s="26"/>
    </row>
    <row r="171" ht="15.75">
      <c r="B171" s="26"/>
    </row>
    <row r="172" spans="2:3" ht="15.75">
      <c r="B172" s="25" t="s">
        <v>110</v>
      </c>
      <c r="C172" s="7" t="s">
        <v>101</v>
      </c>
    </row>
    <row r="173" ht="15.75">
      <c r="B173" s="26"/>
    </row>
    <row r="174" ht="15.75">
      <c r="B174" s="26"/>
    </row>
    <row r="175" ht="15.75">
      <c r="B175" s="26"/>
    </row>
    <row r="176" ht="15.75">
      <c r="B176" s="26"/>
    </row>
    <row r="177" ht="15.75">
      <c r="B177" s="26"/>
    </row>
    <row r="178" ht="15.75">
      <c r="B178" s="26"/>
    </row>
    <row r="180" spans="2:3" ht="15.75">
      <c r="B180" s="25" t="s">
        <v>111</v>
      </c>
      <c r="C180" s="7" t="s">
        <v>102</v>
      </c>
    </row>
    <row r="181" ht="15.75">
      <c r="B181" s="26"/>
    </row>
    <row r="182" ht="15.75">
      <c r="B182" s="26"/>
    </row>
    <row r="183" ht="15.75">
      <c r="B183" s="26"/>
    </row>
    <row r="184" ht="15.75">
      <c r="B184" s="26"/>
    </row>
    <row r="185" spans="2:3" ht="15.75">
      <c r="B185" s="25" t="s">
        <v>112</v>
      </c>
      <c r="C185" s="7" t="s">
        <v>104</v>
      </c>
    </row>
    <row r="186" ht="15.75">
      <c r="B186" s="26"/>
    </row>
    <row r="187" ht="15.75">
      <c r="B187" s="26"/>
    </row>
    <row r="188" ht="15.75">
      <c r="B188" s="26"/>
    </row>
    <row r="189" ht="15.75">
      <c r="B189" s="26"/>
    </row>
    <row r="190" spans="2:3" ht="15.75">
      <c r="B190" s="26"/>
      <c r="C190" s="8" t="s">
        <v>107</v>
      </c>
    </row>
    <row r="191" ht="15.75">
      <c r="B191" s="26"/>
    </row>
    <row r="192" ht="15.75">
      <c r="B192" s="26"/>
    </row>
    <row r="193" spans="2:3" ht="15.75">
      <c r="B193" s="26"/>
      <c r="C193" s="8" t="s">
        <v>108</v>
      </c>
    </row>
    <row r="194" ht="15.75">
      <c r="B194" s="26"/>
    </row>
    <row r="195" ht="15.75">
      <c r="B195" s="26"/>
    </row>
    <row r="196" ht="15.75">
      <c r="B196" s="26"/>
    </row>
    <row r="197" spans="2:3" ht="15.75">
      <c r="B197" s="25" t="s">
        <v>113</v>
      </c>
      <c r="C197" s="7" t="s">
        <v>103</v>
      </c>
    </row>
    <row r="198" ht="15.75">
      <c r="B198" s="26"/>
    </row>
    <row r="199" spans="2:12" ht="15.75">
      <c r="B199" s="26"/>
      <c r="L199" s="11" t="s">
        <v>1</v>
      </c>
    </row>
    <row r="200" spans="2:3" ht="15.75">
      <c r="B200" s="26"/>
      <c r="C200" s="7" t="s">
        <v>107</v>
      </c>
    </row>
    <row r="201" ht="15.75">
      <c r="B201" s="26"/>
    </row>
    <row r="202" spans="2:12" ht="15.75">
      <c r="B202" s="26"/>
      <c r="L202" s="9"/>
    </row>
    <row r="203" spans="2:12" ht="17.25" thickBot="1">
      <c r="B203" s="26"/>
      <c r="D203" s="31" t="s">
        <v>138</v>
      </c>
      <c r="L203" s="27">
        <v>0</v>
      </c>
    </row>
    <row r="204" spans="2:12" ht="16.5">
      <c r="B204" s="26"/>
      <c r="D204" s="31"/>
      <c r="L204" s="9"/>
    </row>
    <row r="205" spans="2:12" ht="17.25" thickBot="1">
      <c r="B205" s="26"/>
      <c r="D205" s="31" t="s">
        <v>139</v>
      </c>
      <c r="L205" s="27">
        <v>2593</v>
      </c>
    </row>
    <row r="206" spans="2:12" ht="16.5">
      <c r="B206" s="26"/>
      <c r="D206" s="31"/>
      <c r="L206" s="9"/>
    </row>
    <row r="207" spans="2:12" ht="17.25" thickBot="1">
      <c r="B207" s="26"/>
      <c r="D207" s="31" t="s">
        <v>140</v>
      </c>
      <c r="L207" s="27">
        <v>55</v>
      </c>
    </row>
    <row r="208" spans="2:12" ht="15.75">
      <c r="B208" s="26"/>
      <c r="L208" s="9"/>
    </row>
    <row r="209" spans="1:12" ht="15.75">
      <c r="A209" s="7" t="str">
        <f>A3</f>
        <v>JOHAN HOLDINGS BERHAD</v>
      </c>
      <c r="B209" s="26"/>
      <c r="L209" s="9"/>
    </row>
    <row r="210" spans="2:12" ht="15.75">
      <c r="B210" s="26"/>
      <c r="L210" s="9"/>
    </row>
    <row r="211" spans="1:12" ht="15.75">
      <c r="A211" s="7" t="s">
        <v>193</v>
      </c>
      <c r="B211" s="26"/>
      <c r="L211" s="9"/>
    </row>
    <row r="212" spans="1:12" ht="15.75">
      <c r="A212" s="7"/>
      <c r="B212" s="26"/>
      <c r="L212" s="9"/>
    </row>
    <row r="213" spans="2:12" ht="15.75">
      <c r="B213" s="26"/>
      <c r="L213" s="9"/>
    </row>
    <row r="214" spans="2:12" ht="15.75">
      <c r="B214" s="25" t="s">
        <v>113</v>
      </c>
      <c r="C214" s="7" t="s">
        <v>194</v>
      </c>
      <c r="L214" s="9"/>
    </row>
    <row r="215" spans="2:12" ht="15.75">
      <c r="B215" s="26"/>
      <c r="L215" s="9"/>
    </row>
    <row r="216" spans="2:12" ht="15.75">
      <c r="B216" s="26"/>
      <c r="C216" s="7" t="s">
        <v>108</v>
      </c>
      <c r="L216" s="9"/>
    </row>
    <row r="217" spans="2:12" ht="15.75">
      <c r="B217" s="26"/>
      <c r="L217" s="9"/>
    </row>
    <row r="218" spans="2:12" ht="17.25" thickBot="1">
      <c r="B218" s="26"/>
      <c r="D218" s="31" t="s">
        <v>141</v>
      </c>
      <c r="L218" s="27">
        <v>22997</v>
      </c>
    </row>
    <row r="219" spans="2:12" ht="16.5">
      <c r="B219" s="26"/>
      <c r="D219" s="31"/>
      <c r="L219" s="9"/>
    </row>
    <row r="220" spans="2:12" ht="17.25" thickBot="1">
      <c r="B220" s="26"/>
      <c r="D220" s="31" t="s">
        <v>142</v>
      </c>
      <c r="L220" s="27">
        <v>22997</v>
      </c>
    </row>
    <row r="221" spans="2:12" ht="16.5">
      <c r="B221" s="26"/>
      <c r="D221" s="31"/>
      <c r="L221" s="9"/>
    </row>
    <row r="222" spans="2:12" ht="17.25" thickBot="1">
      <c r="B222" s="26"/>
      <c r="D222" s="31" t="s">
        <v>143</v>
      </c>
      <c r="L222" s="27">
        <v>3666</v>
      </c>
    </row>
    <row r="226" spans="2:3" ht="15.75">
      <c r="B226" s="25" t="s">
        <v>114</v>
      </c>
      <c r="C226" s="7" t="s">
        <v>105</v>
      </c>
    </row>
    <row r="234" spans="2:3" ht="15.75">
      <c r="B234" s="25" t="s">
        <v>115</v>
      </c>
      <c r="C234" s="7" t="s">
        <v>106</v>
      </c>
    </row>
    <row r="235" ht="15.75">
      <c r="B235" s="26"/>
    </row>
    <row r="236" ht="15.75">
      <c r="C236" s="7"/>
    </row>
    <row r="250" spans="2:3" ht="15.75">
      <c r="B250" s="25" t="s">
        <v>127</v>
      </c>
      <c r="C250" s="7" t="s">
        <v>116</v>
      </c>
    </row>
    <row r="255" spans="2:3" ht="15.75">
      <c r="B255" s="25" t="s">
        <v>128</v>
      </c>
      <c r="C255" s="7" t="s">
        <v>117</v>
      </c>
    </row>
    <row r="265" ht="15.75">
      <c r="A265" s="7" t="str">
        <f>A3</f>
        <v>JOHAN HOLDINGS BERHAD</v>
      </c>
    </row>
    <row r="267" ht="15.75">
      <c r="A267" s="7" t="str">
        <f>A211</f>
        <v>NOTES TO QUARTERLY REPORT - 31 JULY 2002 (Cont'd)</v>
      </c>
    </row>
    <row r="270" spans="2:3" ht="15.75">
      <c r="B270" s="25" t="s">
        <v>129</v>
      </c>
      <c r="C270" s="7" t="s">
        <v>118</v>
      </c>
    </row>
    <row r="271" ht="15.75">
      <c r="B271" s="26"/>
    </row>
    <row r="272" spans="2:12" ht="15.75">
      <c r="B272" s="26"/>
      <c r="L272" s="11" t="s">
        <v>1</v>
      </c>
    </row>
    <row r="273" spans="2:12" ht="16.5">
      <c r="B273" s="26"/>
      <c r="C273" s="32" t="s">
        <v>107</v>
      </c>
      <c r="D273" s="32" t="s">
        <v>145</v>
      </c>
      <c r="L273" s="9"/>
    </row>
    <row r="274" spans="2:12" ht="6" customHeight="1">
      <c r="B274" s="26"/>
      <c r="C274" s="31"/>
      <c r="D274" s="31"/>
      <c r="L274" s="9"/>
    </row>
    <row r="275" spans="2:12" ht="16.5">
      <c r="B275" s="26"/>
      <c r="C275" s="31" t="s">
        <v>144</v>
      </c>
      <c r="D275" s="31" t="s">
        <v>146</v>
      </c>
      <c r="L275" s="9"/>
    </row>
    <row r="276" spans="2:12" ht="16.5">
      <c r="B276" s="26"/>
      <c r="C276" s="31"/>
      <c r="D276" s="33" t="s">
        <v>147</v>
      </c>
      <c r="L276" s="12">
        <v>87944</v>
      </c>
    </row>
    <row r="277" spans="2:12" ht="16.5">
      <c r="B277" s="26"/>
      <c r="C277" s="31"/>
      <c r="D277" s="33" t="s">
        <v>148</v>
      </c>
      <c r="L277" s="28">
        <v>61000</v>
      </c>
    </row>
    <row r="278" spans="2:12" ht="16.5">
      <c r="B278" s="26"/>
      <c r="C278" s="31"/>
      <c r="D278" s="31"/>
      <c r="L278" s="9">
        <f>SUM(L276:L277)</f>
        <v>148944</v>
      </c>
    </row>
    <row r="279" spans="2:12" ht="6" customHeight="1">
      <c r="B279" s="26"/>
      <c r="C279" s="31"/>
      <c r="D279" s="31"/>
      <c r="L279" s="9"/>
    </row>
    <row r="280" spans="2:12" ht="16.5">
      <c r="B280" s="26"/>
      <c r="C280" s="31" t="s">
        <v>149</v>
      </c>
      <c r="D280" s="31" t="s">
        <v>150</v>
      </c>
      <c r="L280" s="9"/>
    </row>
    <row r="281" spans="2:12" ht="16.5">
      <c r="B281" s="26"/>
      <c r="C281" s="31"/>
      <c r="D281" s="33" t="s">
        <v>147</v>
      </c>
      <c r="L281" s="12">
        <v>53551</v>
      </c>
    </row>
    <row r="282" spans="2:12" ht="16.5">
      <c r="B282" s="26"/>
      <c r="C282" s="31"/>
      <c r="D282" s="33" t="s">
        <v>148</v>
      </c>
      <c r="L282" s="28">
        <v>72800</v>
      </c>
    </row>
    <row r="283" spans="2:12" ht="16.5">
      <c r="B283" s="26"/>
      <c r="C283" s="31"/>
      <c r="D283" s="31"/>
      <c r="L283" s="9">
        <f>SUM(L281:L282)</f>
        <v>126351</v>
      </c>
    </row>
    <row r="284" spans="2:12" ht="16.5">
      <c r="B284" s="26"/>
      <c r="C284" s="31"/>
      <c r="D284" s="31"/>
      <c r="L284" s="9"/>
    </row>
    <row r="285" spans="2:12" ht="16.5">
      <c r="B285" s="26"/>
      <c r="C285" s="31" t="s">
        <v>151</v>
      </c>
      <c r="D285" s="31" t="s">
        <v>152</v>
      </c>
      <c r="L285" s="9">
        <v>197038</v>
      </c>
    </row>
    <row r="286" spans="2:12" ht="16.5">
      <c r="B286" s="26"/>
      <c r="C286" s="31"/>
      <c r="D286" s="31"/>
      <c r="L286" s="9"/>
    </row>
    <row r="287" spans="2:12" ht="17.25" thickBot="1">
      <c r="B287" s="26"/>
      <c r="C287" s="31"/>
      <c r="D287" s="32" t="s">
        <v>153</v>
      </c>
      <c r="L287" s="29">
        <f>L278+L283+L285</f>
        <v>472333</v>
      </c>
    </row>
    <row r="288" spans="2:12" ht="17.25" thickTop="1">
      <c r="B288" s="26"/>
      <c r="C288" s="31"/>
      <c r="D288" s="31"/>
      <c r="L288" s="9"/>
    </row>
    <row r="289" spans="2:12" ht="16.5">
      <c r="B289" s="26"/>
      <c r="C289" s="31"/>
      <c r="D289" s="31"/>
      <c r="L289" s="9"/>
    </row>
    <row r="290" spans="2:12" ht="16.5">
      <c r="B290" s="26"/>
      <c r="C290" s="31"/>
      <c r="D290" s="31"/>
      <c r="L290" s="11" t="s">
        <v>1</v>
      </c>
    </row>
    <row r="291" spans="2:12" ht="16.5">
      <c r="B291" s="26"/>
      <c r="C291" s="32" t="s">
        <v>108</v>
      </c>
      <c r="D291" s="32" t="s">
        <v>154</v>
      </c>
      <c r="L291" s="9"/>
    </row>
    <row r="292" spans="2:12" ht="6" customHeight="1">
      <c r="B292" s="26"/>
      <c r="C292" s="31"/>
      <c r="D292" s="31"/>
      <c r="L292" s="9"/>
    </row>
    <row r="293" spans="2:12" ht="16.5">
      <c r="B293" s="26"/>
      <c r="C293" s="31" t="s">
        <v>144</v>
      </c>
      <c r="D293" s="31" t="s">
        <v>146</v>
      </c>
      <c r="L293" s="9">
        <v>27449</v>
      </c>
    </row>
    <row r="294" spans="2:12" ht="16.5">
      <c r="B294" s="26"/>
      <c r="C294" s="31" t="s">
        <v>149</v>
      </c>
      <c r="D294" s="31" t="s">
        <v>150</v>
      </c>
      <c r="L294" s="9">
        <v>0</v>
      </c>
    </row>
    <row r="295" spans="2:12" ht="16.5">
      <c r="B295" s="26"/>
      <c r="C295" s="31"/>
      <c r="D295" s="31"/>
      <c r="L295" s="9"/>
    </row>
    <row r="296" spans="2:12" ht="17.25" thickBot="1">
      <c r="B296" s="26"/>
      <c r="C296" s="31"/>
      <c r="D296" s="31"/>
      <c r="L296" s="29">
        <f>SUM(L293:L295)</f>
        <v>27449</v>
      </c>
    </row>
    <row r="297" spans="2:12" ht="17.25" thickTop="1">
      <c r="B297" s="26"/>
      <c r="C297" s="31"/>
      <c r="D297" s="31"/>
      <c r="L297" s="9"/>
    </row>
    <row r="298" spans="2:12" ht="16.5">
      <c r="B298" s="26"/>
      <c r="C298" s="31" t="s">
        <v>155</v>
      </c>
      <c r="D298" s="31"/>
      <c r="L298" s="9"/>
    </row>
    <row r="299" spans="2:12" ht="16.5">
      <c r="B299" s="26"/>
      <c r="C299" s="31"/>
      <c r="D299" s="31"/>
      <c r="L299" s="9"/>
    </row>
    <row r="300" spans="2:12" ht="17.25" thickBot="1">
      <c r="B300" s="26"/>
      <c r="C300" s="31"/>
      <c r="D300" s="31" t="s">
        <v>156</v>
      </c>
      <c r="L300" s="27">
        <v>12068</v>
      </c>
    </row>
    <row r="301" spans="2:12" ht="7.5" customHeight="1">
      <c r="B301" s="26"/>
      <c r="C301" s="31"/>
      <c r="D301" s="31"/>
      <c r="L301" s="9"/>
    </row>
    <row r="302" spans="2:12" ht="17.25" thickBot="1">
      <c r="B302" s="26"/>
      <c r="C302" s="31"/>
      <c r="D302" s="31" t="s">
        <v>157</v>
      </c>
      <c r="L302" s="27">
        <v>32336</v>
      </c>
    </row>
    <row r="303" spans="2:12" ht="7.5" customHeight="1">
      <c r="B303" s="26"/>
      <c r="C303" s="31"/>
      <c r="D303" s="31"/>
      <c r="L303" s="9"/>
    </row>
    <row r="304" spans="2:12" ht="17.25" thickBot="1">
      <c r="B304" s="26"/>
      <c r="C304" s="31"/>
      <c r="D304" s="31" t="s">
        <v>158</v>
      </c>
      <c r="L304" s="27">
        <v>2476</v>
      </c>
    </row>
    <row r="305" spans="2:12" ht="7.5" customHeight="1">
      <c r="B305" s="26"/>
      <c r="C305" s="31"/>
      <c r="D305" s="31"/>
      <c r="L305" s="9"/>
    </row>
    <row r="306" spans="2:12" ht="17.25" thickBot="1">
      <c r="B306" s="26"/>
      <c r="C306" s="31"/>
      <c r="D306" s="31" t="s">
        <v>159</v>
      </c>
      <c r="L306" s="27">
        <v>374</v>
      </c>
    </row>
    <row r="307" spans="2:12" ht="15.75">
      <c r="B307" s="26"/>
      <c r="L307" s="9"/>
    </row>
    <row r="308" spans="2:12" ht="15.75">
      <c r="B308" s="26"/>
      <c r="L308" s="9"/>
    </row>
    <row r="309" spans="2:12" ht="15.75">
      <c r="B309" s="25" t="s">
        <v>130</v>
      </c>
      <c r="C309" s="7" t="s">
        <v>119</v>
      </c>
      <c r="L309" s="9"/>
    </row>
    <row r="314" spans="2:3" ht="15.75">
      <c r="B314" s="25" t="s">
        <v>131</v>
      </c>
      <c r="C314" s="7" t="s">
        <v>120</v>
      </c>
    </row>
    <row r="315" ht="15.75">
      <c r="B315" s="26"/>
    </row>
    <row r="316" ht="15.75">
      <c r="B316" s="26"/>
    </row>
    <row r="317" ht="15.75">
      <c r="B317" s="26"/>
    </row>
    <row r="318" ht="15.75">
      <c r="B318" s="26"/>
    </row>
    <row r="319" ht="15.75">
      <c r="B319" s="26"/>
    </row>
    <row r="320" ht="15.75">
      <c r="B320" s="26"/>
    </row>
    <row r="321" ht="15.75">
      <c r="B321" s="26"/>
    </row>
    <row r="322" ht="15.75">
      <c r="B322" s="26"/>
    </row>
    <row r="323" ht="15.75">
      <c r="B323" s="26"/>
    </row>
    <row r="324" ht="15.75">
      <c r="B324" s="26"/>
    </row>
    <row r="325" ht="15.75">
      <c r="B325" s="26"/>
    </row>
    <row r="326" spans="1:2" ht="15.75">
      <c r="A326" s="7" t="str">
        <f>A3</f>
        <v>JOHAN HOLDINGS BERHAD</v>
      </c>
      <c r="B326" s="26"/>
    </row>
    <row r="327" ht="15.75">
      <c r="B327" s="26"/>
    </row>
    <row r="328" spans="1:2" ht="15.75">
      <c r="A328" s="7" t="str">
        <f>A211</f>
        <v>NOTES TO QUARTERLY REPORT - 31 JULY 2002 (Cont'd)</v>
      </c>
      <c r="B328" s="26"/>
    </row>
    <row r="329" ht="15.75">
      <c r="B329" s="26"/>
    </row>
    <row r="330" ht="15.75">
      <c r="B330" s="26"/>
    </row>
    <row r="331" spans="2:4" ht="15.75">
      <c r="B331" s="25" t="s">
        <v>132</v>
      </c>
      <c r="C331" s="7" t="s">
        <v>121</v>
      </c>
      <c r="D331" s="7"/>
    </row>
    <row r="333" ht="16.5">
      <c r="C333" s="31" t="s">
        <v>160</v>
      </c>
    </row>
    <row r="335" ht="15.75">
      <c r="C335" s="7" t="s">
        <v>107</v>
      </c>
    </row>
    <row r="341" ht="15.75">
      <c r="C341" s="7" t="s">
        <v>108</v>
      </c>
    </row>
    <row r="350" spans="2:3" ht="15.75">
      <c r="B350" s="25" t="s">
        <v>133</v>
      </c>
      <c r="C350" s="7" t="s">
        <v>122</v>
      </c>
    </row>
    <row r="351" spans="2:3" ht="15.75">
      <c r="B351" s="25"/>
      <c r="C351" s="7"/>
    </row>
    <row r="352" spans="2:12" ht="15.75">
      <c r="B352" s="26"/>
      <c r="H352" s="11"/>
      <c r="I352" s="11"/>
      <c r="J352" s="11" t="s">
        <v>164</v>
      </c>
      <c r="K352" s="11"/>
      <c r="L352" s="11"/>
    </row>
    <row r="353" spans="2:12" ht="15.75">
      <c r="B353" s="26"/>
      <c r="H353" s="11"/>
      <c r="I353" s="11"/>
      <c r="J353" s="11" t="s">
        <v>165</v>
      </c>
      <c r="K353" s="11"/>
      <c r="L353" s="11" t="s">
        <v>161</v>
      </c>
    </row>
    <row r="354" spans="2:12" ht="15.75">
      <c r="B354" s="26"/>
      <c r="H354" s="11"/>
      <c r="I354" s="11"/>
      <c r="J354" s="11" t="s">
        <v>166</v>
      </c>
      <c r="K354" s="11"/>
      <c r="L354" s="11" t="s">
        <v>162</v>
      </c>
    </row>
    <row r="355" spans="2:12" ht="15.75">
      <c r="B355" s="26"/>
      <c r="H355" s="11" t="s">
        <v>13</v>
      </c>
      <c r="I355" s="11"/>
      <c r="J355" s="11" t="s">
        <v>7</v>
      </c>
      <c r="K355" s="11"/>
      <c r="L355" s="11" t="s">
        <v>163</v>
      </c>
    </row>
    <row r="356" spans="2:12" ht="15.75">
      <c r="B356" s="26"/>
      <c r="H356" s="11" t="s">
        <v>1</v>
      </c>
      <c r="I356" s="11"/>
      <c r="J356" s="11" t="s">
        <v>1</v>
      </c>
      <c r="K356" s="11"/>
      <c r="L356" s="11" t="s">
        <v>1</v>
      </c>
    </row>
    <row r="357" spans="2:4" ht="16.5">
      <c r="B357" s="26"/>
      <c r="C357" s="32" t="s">
        <v>107</v>
      </c>
      <c r="D357" s="32" t="s">
        <v>174</v>
      </c>
    </row>
    <row r="358" spans="2:4" ht="16.5">
      <c r="B358" s="26"/>
      <c r="C358" s="32"/>
      <c r="D358" s="32"/>
    </row>
    <row r="359" spans="2:12" ht="16.5">
      <c r="B359" s="26"/>
      <c r="C359" s="31"/>
      <c r="D359" s="31" t="s">
        <v>167</v>
      </c>
      <c r="H359" s="9">
        <v>38902</v>
      </c>
      <c r="I359" s="9"/>
      <c r="J359" s="9">
        <v>1115</v>
      </c>
      <c r="K359" s="9"/>
      <c r="L359" s="9">
        <v>244969</v>
      </c>
    </row>
    <row r="360" spans="2:12" ht="16.5">
      <c r="B360" s="26"/>
      <c r="C360" s="31"/>
      <c r="D360" s="31" t="s">
        <v>168</v>
      </c>
      <c r="H360" s="9">
        <v>571171</v>
      </c>
      <c r="I360" s="9"/>
      <c r="J360" s="9">
        <v>4912</v>
      </c>
      <c r="K360" s="9"/>
      <c r="L360" s="9">
        <v>329869</v>
      </c>
    </row>
    <row r="361" spans="2:12" ht="16.5">
      <c r="B361" s="26"/>
      <c r="C361" s="31"/>
      <c r="D361" s="31" t="s">
        <v>169</v>
      </c>
      <c r="H361" s="9">
        <v>151066</v>
      </c>
      <c r="I361" s="9"/>
      <c r="J361" s="9">
        <v>4588</v>
      </c>
      <c r="K361" s="9"/>
      <c r="L361" s="9">
        <v>443174</v>
      </c>
    </row>
    <row r="362" spans="2:12" ht="16.5">
      <c r="B362" s="26"/>
      <c r="C362" s="31"/>
      <c r="D362" s="31" t="s">
        <v>170</v>
      </c>
      <c r="H362" s="9">
        <v>668</v>
      </c>
      <c r="I362" s="9"/>
      <c r="J362" s="9">
        <f>-361</f>
        <v>-361</v>
      </c>
      <c r="K362" s="9"/>
      <c r="L362" s="9">
        <v>26438</v>
      </c>
    </row>
    <row r="363" spans="2:12" ht="16.5">
      <c r="B363" s="26"/>
      <c r="C363" s="31"/>
      <c r="D363" s="31" t="s">
        <v>171</v>
      </c>
      <c r="H363" s="9">
        <v>167</v>
      </c>
      <c r="I363" s="9"/>
      <c r="J363" s="9">
        <f>-1356</f>
        <v>-1356</v>
      </c>
      <c r="K363" s="9"/>
      <c r="L363" s="9">
        <v>13145</v>
      </c>
    </row>
    <row r="364" spans="2:12" ht="16.5">
      <c r="B364" s="26"/>
      <c r="C364" s="31"/>
      <c r="D364" s="31"/>
      <c r="H364" s="19"/>
      <c r="I364" s="9"/>
      <c r="J364" s="19"/>
      <c r="K364" s="9"/>
      <c r="L364" s="19"/>
    </row>
    <row r="365" spans="2:12" ht="16.5">
      <c r="B365" s="26"/>
      <c r="C365" s="31"/>
      <c r="D365" s="31"/>
      <c r="H365" s="9">
        <f>SUM(H359:H364)</f>
        <v>761974</v>
      </c>
      <c r="I365" s="9"/>
      <c r="J365" s="9">
        <f>SUM(J359:J364)</f>
        <v>8898</v>
      </c>
      <c r="K365" s="9"/>
      <c r="L365" s="9">
        <f>SUM(L359:L364)</f>
        <v>1057595</v>
      </c>
    </row>
    <row r="366" spans="2:12" ht="16.5">
      <c r="B366" s="26"/>
      <c r="C366" s="31"/>
      <c r="D366" s="31"/>
      <c r="H366" s="9"/>
      <c r="I366" s="9"/>
      <c r="J366" s="9"/>
      <c r="K366" s="9"/>
      <c r="L366" s="9"/>
    </row>
    <row r="367" spans="2:12" ht="16.5">
      <c r="B367" s="26"/>
      <c r="C367" s="31"/>
      <c r="D367" s="31" t="s">
        <v>172</v>
      </c>
      <c r="H367" s="9">
        <v>0</v>
      </c>
      <c r="I367" s="9"/>
      <c r="J367" s="9">
        <f>-13778</f>
        <v>-13778</v>
      </c>
      <c r="K367" s="9"/>
      <c r="L367" s="9">
        <v>6195</v>
      </c>
    </row>
    <row r="368" spans="2:12" ht="16.5">
      <c r="B368" s="26"/>
      <c r="C368" s="31"/>
      <c r="D368" s="31" t="s">
        <v>173</v>
      </c>
      <c r="H368" s="9"/>
      <c r="I368" s="9"/>
      <c r="J368" s="9"/>
      <c r="K368" s="9"/>
      <c r="L368" s="9"/>
    </row>
    <row r="369" spans="2:12" ht="16.5">
      <c r="B369" s="26"/>
      <c r="C369" s="31"/>
      <c r="D369" s="31"/>
      <c r="H369" s="9"/>
      <c r="I369" s="9"/>
      <c r="J369" s="9"/>
      <c r="K369" s="9"/>
      <c r="L369" s="9"/>
    </row>
    <row r="370" spans="2:12" ht="17.25" thickBot="1">
      <c r="B370" s="26"/>
      <c r="C370" s="31"/>
      <c r="D370" s="31"/>
      <c r="H370" s="29">
        <f>SUM(H365:H369)</f>
        <v>761974</v>
      </c>
      <c r="I370" s="9"/>
      <c r="J370" s="29">
        <f>SUM(J365:J369)</f>
        <v>-4880</v>
      </c>
      <c r="K370" s="9"/>
      <c r="L370" s="29">
        <f>SUM(L365:L369)</f>
        <v>1063790</v>
      </c>
    </row>
    <row r="371" spans="2:12" ht="17.25" thickTop="1">
      <c r="B371" s="26"/>
      <c r="C371" s="31"/>
      <c r="D371" s="31"/>
      <c r="H371" s="9"/>
      <c r="I371" s="9"/>
      <c r="J371" s="9"/>
      <c r="K371" s="9"/>
      <c r="L371" s="9"/>
    </row>
    <row r="372" spans="2:12" ht="16.5">
      <c r="B372" s="26"/>
      <c r="C372" s="32" t="s">
        <v>108</v>
      </c>
      <c r="D372" s="32" t="s">
        <v>175</v>
      </c>
      <c r="H372" s="9"/>
      <c r="I372" s="9"/>
      <c r="J372" s="9"/>
      <c r="K372" s="9"/>
      <c r="L372" s="9"/>
    </row>
    <row r="373" spans="2:12" ht="16.5">
      <c r="B373" s="26"/>
      <c r="C373" s="31"/>
      <c r="D373" s="31"/>
      <c r="H373" s="9"/>
      <c r="I373" s="9"/>
      <c r="J373" s="9"/>
      <c r="K373" s="9"/>
      <c r="L373" s="9"/>
    </row>
    <row r="374" spans="2:12" ht="16.5">
      <c r="B374" s="26"/>
      <c r="C374" s="31"/>
      <c r="D374" s="31" t="s">
        <v>176</v>
      </c>
      <c r="H374" s="9">
        <v>72532</v>
      </c>
      <c r="I374" s="9"/>
      <c r="J374" s="9">
        <f>-5494</f>
        <v>-5494</v>
      </c>
      <c r="K374" s="9"/>
      <c r="L374" s="9">
        <v>476867</v>
      </c>
    </row>
    <row r="375" spans="2:12" ht="16.5">
      <c r="B375" s="26"/>
      <c r="C375" s="31"/>
      <c r="D375" s="31" t="s">
        <v>177</v>
      </c>
      <c r="H375" s="9">
        <v>551657</v>
      </c>
      <c r="I375" s="9"/>
      <c r="J375" s="9">
        <v>1397</v>
      </c>
      <c r="K375" s="9"/>
      <c r="L375" s="9">
        <v>400636</v>
      </c>
    </row>
    <row r="376" spans="2:12" ht="16.5">
      <c r="B376" s="26"/>
      <c r="C376" s="31"/>
      <c r="D376" s="31" t="s">
        <v>178</v>
      </c>
      <c r="H376" s="9">
        <v>132242</v>
      </c>
      <c r="I376" s="9"/>
      <c r="J376" s="9">
        <v>1841</v>
      </c>
      <c r="K376" s="9"/>
      <c r="L376" s="9">
        <v>169069</v>
      </c>
    </row>
    <row r="377" spans="2:12" ht="16.5">
      <c r="B377" s="26"/>
      <c r="C377" s="31"/>
      <c r="D377" s="31" t="s">
        <v>179</v>
      </c>
      <c r="H377" s="9">
        <v>0</v>
      </c>
      <c r="I377" s="9"/>
      <c r="J377" s="9">
        <f>-2569</f>
        <v>-2569</v>
      </c>
      <c r="K377" s="9"/>
      <c r="L377" s="9">
        <v>14383</v>
      </c>
    </row>
    <row r="378" spans="2:12" ht="16.5">
      <c r="B378" s="26"/>
      <c r="C378" s="31"/>
      <c r="D378" s="31" t="s">
        <v>180</v>
      </c>
      <c r="H378" s="9">
        <v>5543</v>
      </c>
      <c r="I378" s="9"/>
      <c r="J378" s="9">
        <f>-55</f>
        <v>-55</v>
      </c>
      <c r="K378" s="9"/>
      <c r="L378" s="9">
        <v>2835</v>
      </c>
    </row>
    <row r="379" spans="2:12" ht="16.5">
      <c r="B379" s="26"/>
      <c r="C379" s="31"/>
      <c r="D379" s="31"/>
      <c r="H379" s="9"/>
      <c r="I379" s="9"/>
      <c r="J379" s="9"/>
      <c r="K379" s="9"/>
      <c r="L379" s="9"/>
    </row>
    <row r="380" spans="2:12" ht="16.5" thickBot="1">
      <c r="B380" s="26"/>
      <c r="H380" s="29">
        <f>SUM(H374:H379)</f>
        <v>761974</v>
      </c>
      <c r="I380" s="9"/>
      <c r="J380" s="29">
        <f>SUM(J374:J379)</f>
        <v>-4880</v>
      </c>
      <c r="K380" s="9"/>
      <c r="L380" s="29">
        <f>SUM(L374:L379)</f>
        <v>1063790</v>
      </c>
    </row>
    <row r="381" spans="2:12" ht="16.5" thickTop="1">
      <c r="B381" s="26"/>
      <c r="H381" s="9"/>
      <c r="I381" s="9"/>
      <c r="J381" s="9"/>
      <c r="K381" s="9"/>
      <c r="L381" s="9"/>
    </row>
    <row r="382" spans="8:12" ht="15.75">
      <c r="H382" s="9"/>
      <c r="I382" s="9"/>
      <c r="J382" s="9"/>
      <c r="K382" s="9"/>
      <c r="L382" s="9"/>
    </row>
    <row r="383" spans="8:12" ht="15.75">
      <c r="H383" s="9"/>
      <c r="I383" s="9"/>
      <c r="J383" s="9"/>
      <c r="K383" s="9"/>
      <c r="L383" s="9"/>
    </row>
    <row r="384" spans="1:12" ht="15.75">
      <c r="A384" s="7" t="str">
        <f>A3</f>
        <v>JOHAN HOLDINGS BERHAD</v>
      </c>
      <c r="H384" s="9"/>
      <c r="I384" s="9"/>
      <c r="J384" s="9"/>
      <c r="K384" s="9"/>
      <c r="L384" s="9"/>
    </row>
    <row r="385" spans="8:12" ht="15.75">
      <c r="H385" s="9"/>
      <c r="I385" s="9"/>
      <c r="J385" s="9"/>
      <c r="K385" s="9"/>
      <c r="L385" s="9"/>
    </row>
    <row r="386" spans="1:12" ht="15.75">
      <c r="A386" s="7" t="str">
        <f>A211</f>
        <v>NOTES TO QUARTERLY REPORT - 31 JULY 2002 (Cont'd)</v>
      </c>
      <c r="H386" s="9"/>
      <c r="I386" s="9"/>
      <c r="J386" s="9"/>
      <c r="K386" s="9"/>
      <c r="L386" s="9"/>
    </row>
    <row r="387" spans="8:12" ht="15.75">
      <c r="H387" s="9"/>
      <c r="I387" s="9"/>
      <c r="J387" s="9"/>
      <c r="K387" s="9"/>
      <c r="L387" s="9"/>
    </row>
    <row r="388" spans="8:12" ht="15.75">
      <c r="H388" s="9"/>
      <c r="I388" s="9"/>
      <c r="J388" s="9"/>
      <c r="K388" s="9"/>
      <c r="L388" s="9"/>
    </row>
    <row r="389" spans="2:12" ht="15.75">
      <c r="B389" s="25" t="s">
        <v>134</v>
      </c>
      <c r="C389" s="7" t="s">
        <v>123</v>
      </c>
      <c r="D389" s="7"/>
      <c r="H389" s="9"/>
      <c r="I389" s="9"/>
      <c r="J389" s="9"/>
      <c r="K389" s="9"/>
      <c r="L389" s="9"/>
    </row>
    <row r="390" spans="8:12" ht="15.75">
      <c r="H390" s="9"/>
      <c r="I390" s="9"/>
      <c r="J390" s="9"/>
      <c r="K390" s="9"/>
      <c r="L390" s="9"/>
    </row>
    <row r="391" spans="8:12" ht="15.75">
      <c r="H391" s="9"/>
      <c r="I391" s="9"/>
      <c r="J391" s="9"/>
      <c r="K391" s="9"/>
      <c r="L391" s="9"/>
    </row>
    <row r="392" spans="8:12" ht="15.75">
      <c r="H392" s="9"/>
      <c r="I392" s="9"/>
      <c r="J392" s="9"/>
      <c r="K392" s="9"/>
      <c r="L392" s="9"/>
    </row>
    <row r="393" spans="8:12" ht="15.75">
      <c r="H393" s="9"/>
      <c r="I393" s="9"/>
      <c r="J393" s="9"/>
      <c r="K393" s="9"/>
      <c r="L393" s="9"/>
    </row>
    <row r="394" spans="8:12" ht="15.75">
      <c r="H394" s="9"/>
      <c r="I394" s="9"/>
      <c r="J394" s="9"/>
      <c r="K394" s="9"/>
      <c r="L394" s="9"/>
    </row>
    <row r="395" spans="8:12" ht="15.75">
      <c r="H395" s="9"/>
      <c r="I395" s="9"/>
      <c r="J395" s="9"/>
      <c r="K395" s="9"/>
      <c r="L395" s="9"/>
    </row>
    <row r="396" spans="8:12" ht="15.75">
      <c r="H396" s="9"/>
      <c r="I396" s="9"/>
      <c r="J396" s="9"/>
      <c r="K396" s="9"/>
      <c r="L396" s="9"/>
    </row>
    <row r="397" spans="8:12" ht="15.75">
      <c r="H397" s="9"/>
      <c r="I397" s="9"/>
      <c r="J397" s="9"/>
      <c r="K397" s="9"/>
      <c r="L397" s="9"/>
    </row>
    <row r="398" spans="8:12" ht="15.75">
      <c r="H398" s="9"/>
      <c r="I398" s="9"/>
      <c r="J398" s="9"/>
      <c r="K398" s="9"/>
      <c r="L398" s="9"/>
    </row>
    <row r="399" spans="2:12" ht="15.75">
      <c r="B399" s="25" t="s">
        <v>135</v>
      </c>
      <c r="C399" s="7" t="s">
        <v>124</v>
      </c>
      <c r="H399" s="9"/>
      <c r="I399" s="9"/>
      <c r="J399" s="9"/>
      <c r="K399" s="9"/>
      <c r="L399" s="9"/>
    </row>
    <row r="400" spans="8:12" ht="15.75">
      <c r="H400" s="9"/>
      <c r="I400" s="9"/>
      <c r="J400" s="9"/>
      <c r="K400" s="9"/>
      <c r="L400" s="9"/>
    </row>
    <row r="401" spans="8:12" ht="15.75">
      <c r="H401" s="9"/>
      <c r="I401" s="9"/>
      <c r="J401" s="9"/>
      <c r="K401" s="9"/>
      <c r="L401" s="9"/>
    </row>
    <row r="402" spans="8:12" ht="15.75">
      <c r="H402" s="9"/>
      <c r="I402" s="9"/>
      <c r="J402" s="9"/>
      <c r="K402" s="9"/>
      <c r="L402" s="9"/>
    </row>
    <row r="403" spans="8:12" ht="15.75">
      <c r="H403" s="9"/>
      <c r="I403" s="9"/>
      <c r="J403" s="9"/>
      <c r="K403" s="9"/>
      <c r="L403" s="9"/>
    </row>
    <row r="404" spans="8:12" ht="15.75">
      <c r="H404" s="9"/>
      <c r="I404" s="9"/>
      <c r="J404" s="9"/>
      <c r="K404" s="9"/>
      <c r="L404" s="9"/>
    </row>
    <row r="405" spans="8:12" ht="15.75">
      <c r="H405" s="9"/>
      <c r="I405" s="9"/>
      <c r="J405" s="9"/>
      <c r="K405" s="9"/>
      <c r="L405" s="9"/>
    </row>
    <row r="406" spans="8:12" ht="15.75">
      <c r="H406" s="9"/>
      <c r="I406" s="9"/>
      <c r="J406" s="9"/>
      <c r="K406" s="9"/>
      <c r="L406" s="9"/>
    </row>
    <row r="407" spans="8:12" ht="15.75">
      <c r="H407" s="9"/>
      <c r="I407" s="9"/>
      <c r="J407" s="9"/>
      <c r="K407" s="9"/>
      <c r="L407" s="9"/>
    </row>
    <row r="408" spans="8:12" ht="15.75">
      <c r="H408" s="9"/>
      <c r="I408" s="9"/>
      <c r="J408" s="9"/>
      <c r="K408" s="9"/>
      <c r="L408" s="9"/>
    </row>
    <row r="409" spans="8:12" ht="15.75">
      <c r="H409" s="9"/>
      <c r="I409" s="9"/>
      <c r="J409" s="9"/>
      <c r="K409" s="9"/>
      <c r="L409" s="9"/>
    </row>
    <row r="410" spans="8:12" ht="15.75">
      <c r="H410" s="9"/>
      <c r="I410" s="9"/>
      <c r="J410" s="9"/>
      <c r="K410" s="9"/>
      <c r="L410" s="9"/>
    </row>
    <row r="411" spans="8:12" ht="15.75">
      <c r="H411" s="9"/>
      <c r="I411" s="9"/>
      <c r="J411" s="9"/>
      <c r="K411" s="9"/>
      <c r="L411" s="9"/>
    </row>
    <row r="412" spans="8:12" ht="15.75">
      <c r="H412" s="9"/>
      <c r="I412" s="9"/>
      <c r="J412" s="9"/>
      <c r="K412" s="9"/>
      <c r="L412" s="9"/>
    </row>
    <row r="413" spans="2:12" ht="15.75">
      <c r="B413" s="25" t="s">
        <v>136</v>
      </c>
      <c r="C413" s="7" t="s">
        <v>125</v>
      </c>
      <c r="D413" s="7"/>
      <c r="H413" s="9"/>
      <c r="I413" s="9"/>
      <c r="J413" s="9"/>
      <c r="K413" s="9"/>
      <c r="L413" s="9"/>
    </row>
    <row r="425" spans="2:3" ht="15.75">
      <c r="B425" s="25" t="s">
        <v>137</v>
      </c>
      <c r="C425" s="7" t="s">
        <v>126</v>
      </c>
    </row>
    <row r="430" spans="2:3" ht="15.75">
      <c r="B430" s="25" t="s">
        <v>181</v>
      </c>
      <c r="C430" s="7" t="s">
        <v>182</v>
      </c>
    </row>
    <row r="436" ht="15.75">
      <c r="B436" s="7" t="s">
        <v>183</v>
      </c>
    </row>
    <row r="438" ht="15.75">
      <c r="B438" s="7" t="s">
        <v>195</v>
      </c>
    </row>
    <row r="439" ht="15.75">
      <c r="B439" s="8" t="s">
        <v>184</v>
      </c>
    </row>
    <row r="440" ht="15.75">
      <c r="B440" s="8" t="s">
        <v>185</v>
      </c>
    </row>
    <row r="441" ht="15.75">
      <c r="B441" s="30" t="s">
        <v>196</v>
      </c>
    </row>
  </sheetData>
  <sheetProtection password="CCB0" sheet="1" objects="1" scenarios="1"/>
  <mergeCells count="4">
    <mergeCell ref="F69:H69"/>
    <mergeCell ref="J69:L69"/>
    <mergeCell ref="F131:H131"/>
    <mergeCell ref="J131:L131"/>
  </mergeCells>
  <printOptions/>
  <pageMargins left="0.5" right="0.25" top="1" bottom="0.5" header="0.5" footer="0.5"/>
  <pageSetup horizontalDpi="300" verticalDpi="300" orientation="portrait" paperSize="9" scale="80" r:id="rId2"/>
  <headerFooter alignWithMargins="0">
    <oddFooter>&amp;C&amp;8Page &amp;P</oddFooter>
  </headerFooter>
  <rowBreaks count="2" manualBreakCount="2">
    <brk id="149" max="255" man="1"/>
    <brk id="2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Johan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 Holdings Berhad</dc:creator>
  <cp:keywords/>
  <dc:description/>
  <cp:lastModifiedBy>Johan Holdings Berhad</cp:lastModifiedBy>
  <cp:lastPrinted>2002-09-25T08:32:10Z</cp:lastPrinted>
  <dcterms:created xsi:type="dcterms:W3CDTF">1996-09-04T08:46:14Z</dcterms:created>
  <dcterms:modified xsi:type="dcterms:W3CDTF">2001-03-18T14:05:13Z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